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0" tabRatio="965" activeTab="0"/>
  </bookViews>
  <sheets>
    <sheet name="Sec. I. Cuadro 1" sheetId="1" r:id="rId1"/>
    <sheet name="Sec. I. Cuadro 2" sheetId="2" r:id="rId2"/>
    <sheet name="Sec. I. Cuadro 3" sheetId="3" r:id="rId3"/>
    <sheet name="Sec. I. Cuadro 4" sheetId="4" r:id="rId4"/>
    <sheet name="Sec. I. Cuadro 5" sheetId="5" r:id="rId5"/>
    <sheet name="Sec. I. Cuadro 6" sheetId="6" r:id="rId6"/>
    <sheet name="Sec. I. Cuadro 7.1" sheetId="7" r:id="rId7"/>
    <sheet name="Sec. I. Cuadro 7.2" sheetId="8" r:id="rId8"/>
    <sheet name="Sec. I. Cuadro 7.3" sheetId="9" r:id="rId9"/>
    <sheet name="Sec. I. Cuadro 7.4" sheetId="10" r:id="rId10"/>
    <sheet name="Sec. I. Cuadro 7.5" sheetId="11" r:id="rId11"/>
    <sheet name="Sec. I. Cuadro 7.6" sheetId="12" r:id="rId12"/>
    <sheet name="Sec. I. Cuadro 8.1" sheetId="13" r:id="rId13"/>
    <sheet name="Sec. I. Cuadro 8.2" sheetId="14" r:id="rId14"/>
    <sheet name="Sec. I. Cuadro 8.3" sheetId="15" r:id="rId15"/>
    <sheet name="Sec. I. Cuadro 8.4" sheetId="16" r:id="rId16"/>
    <sheet name="Sec. I. Cuadro 9" sheetId="17" r:id="rId17"/>
    <sheet name="Sec. I. Cuadro 10" sheetId="18" r:id="rId18"/>
    <sheet name="Sec. I. Cuadro 11.1" sheetId="19" r:id="rId19"/>
    <sheet name="Sec. I. Cuadro 11.2" sheetId="20" r:id="rId20"/>
    <sheet name="Sec. I. Cuadro 12" sheetId="21" r:id="rId21"/>
    <sheet name="Sec. I. Cuadro 13" sheetId="22" r:id="rId22"/>
    <sheet name="Sec. I. Cuadro 14" sheetId="23" r:id="rId23"/>
    <sheet name="Sec. I. Cuadro 15" sheetId="24" r:id="rId24"/>
    <sheet name="Sec. I. Cuadro 16.0" sheetId="25" r:id="rId25"/>
    <sheet name="Sec. I. Cuadro 16.1" sheetId="26" r:id="rId26"/>
    <sheet name="Sec. I. Cuadro 16.1.1" sheetId="27" r:id="rId27"/>
    <sheet name="Sec. I. Cuadro 16.1.2" sheetId="28" r:id="rId28"/>
    <sheet name="Sec. I. Cuadro 16.2" sheetId="29" r:id="rId29"/>
    <sheet name="Sec. I. Cuadro 16.2.1" sheetId="30" r:id="rId30"/>
    <sheet name="Sec. I. Cuadro 16.2.2" sheetId="31" r:id="rId31"/>
    <sheet name="Sec. I. Cuadro 17.1" sheetId="32" r:id="rId32"/>
    <sheet name="Sec. I. Cuadro 17.2" sheetId="33" r:id="rId33"/>
    <sheet name="Sec. I. Cuadro 17.2.1" sheetId="34" r:id="rId34"/>
    <sheet name="Sec. I. Cuadro 17.2.2" sheetId="35" r:id="rId35"/>
    <sheet name="Sec. I. Cuadro 18" sheetId="36" r:id="rId36"/>
    <sheet name="Sec. I. Cuadro 19.1" sheetId="37" r:id="rId37"/>
    <sheet name="Sec. I. Cuadro 19.2" sheetId="38" r:id="rId38"/>
    <sheet name="Sec. I. Cuadro 20" sheetId="39" r:id="rId39"/>
    <sheet name="Sec. I. Cuadro 21" sheetId="40" r:id="rId40"/>
    <sheet name="Sec. I. Cuadro 22" sheetId="41" r:id="rId41"/>
    <sheet name="Sec II. Cuadro 1" sheetId="42" r:id="rId42"/>
    <sheet name="Sec II. Cuadro 2" sheetId="43" r:id="rId43"/>
    <sheet name="Sec II. Cuadro 3" sheetId="44" r:id="rId44"/>
    <sheet name="Sec II. Cuadro 4" sheetId="45" r:id="rId45"/>
    <sheet name="Sec II. Cuadro 5" sheetId="46" r:id="rId46"/>
    <sheet name="Sec II. Cuadro 6" sheetId="47" r:id="rId47"/>
    <sheet name="Sec II. Cuadro 7" sheetId="48" r:id="rId48"/>
  </sheets>
  <externalReferences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xlnm.Print_Area" localSheetId="41">'Sec II. Cuadro 1'!$A$1:$E$34</definedName>
    <definedName name="_xlnm.Print_Area" localSheetId="42">'Sec II. Cuadro 2'!$A$1:$B$9</definedName>
    <definedName name="_xlnm.Print_Area" localSheetId="43">'Sec II. Cuadro 3'!$A$1:$D$30</definedName>
    <definedName name="_xlnm.Print_Area" localSheetId="44">'Sec II. Cuadro 4'!$A$1:$B$34</definedName>
    <definedName name="_xlnm.Print_Area" localSheetId="45">'Sec II. Cuadro 5'!$A$1:$D$23</definedName>
    <definedName name="_xlnm.Print_Area" localSheetId="46">'Sec II. Cuadro 6'!$A$1:$C$13</definedName>
    <definedName name="_xlnm.Print_Area" localSheetId="47">'Sec II. Cuadro 7'!$A$1:$D$12</definedName>
    <definedName name="_xlnm.Print_Area" localSheetId="0">'Sec. I. Cuadro 1'!$A$1:$L$23</definedName>
    <definedName name="_xlnm.Print_Area" localSheetId="17">'Sec. I. Cuadro 10'!$A$1:$E$23</definedName>
    <definedName name="_xlnm.Print_Area" localSheetId="18">'Sec. I. Cuadro 11.1'!$A$1:$O$23</definedName>
    <definedName name="_xlnm.Print_Area" localSheetId="19">'Sec. I. Cuadro 11.2'!$A$1:$E$23</definedName>
    <definedName name="_xlnm.Print_Area" localSheetId="20">'Sec. I. Cuadro 12'!$A$1:$F$43,'Sec. I. Cuadro 12'!$A$45:$F$79,'Sec. I. Cuadro 12'!$A$81:$F$117</definedName>
    <definedName name="_xlnm.Print_Area" localSheetId="21">'Sec. I. Cuadro 13'!$A$1:$E$22</definedName>
    <definedName name="_xlnm.Print_Area" localSheetId="22">'Sec. I. Cuadro 14'!$A$1:$D$17</definedName>
    <definedName name="_xlnm.Print_Area" localSheetId="23">'Sec. I. Cuadro 15'!$A$1:$E$17</definedName>
    <definedName name="_xlnm.Print_Area" localSheetId="24">'Sec. I. Cuadro 16.0'!$A$1:$P$23</definedName>
    <definedName name="_xlnm.Print_Area" localSheetId="25">'Sec. I. Cuadro 16.1'!$A$1:$M$23</definedName>
    <definedName name="_xlnm.Print_Area" localSheetId="26">'Sec. I. Cuadro 16.1.1'!$A$1:$E$23</definedName>
    <definedName name="_xlnm.Print_Area" localSheetId="27">'Sec. I. Cuadro 16.1.2'!$A$1:$M$23</definedName>
    <definedName name="_xlnm.Print_Area" localSheetId="29">'Sec. I. Cuadro 16.2.1'!$A$1:$D$23</definedName>
    <definedName name="_xlnm.Print_Area" localSheetId="30">'Sec. I. Cuadro 16.2.2'!$A$1:$K$23</definedName>
    <definedName name="_xlnm.Print_Area" localSheetId="31">'Sec. I. Cuadro 17.1'!$A$1:$G$28</definedName>
    <definedName name="_xlnm.Print_Area" localSheetId="32">'Sec. I. Cuadro 17.2'!$A$1:$BF$29</definedName>
    <definedName name="_xlnm.Print_Area" localSheetId="33">'Sec. I. Cuadro 17.2.1'!$A$1:$AE$30</definedName>
    <definedName name="_xlnm.Print_Area" localSheetId="34">'Sec. I. Cuadro 17.2.2'!$A$1:$J$30,'Sec. I. Cuadro 17.2.2'!$L$1:$T$30,'Sec. I. Cuadro 17.2.2'!$V$1:$AA$30,'Sec. I. Cuadro 17.2.2'!$AC$1:$AK$30,'Sec. I. Cuadro 17.2.2'!$AN$1:$AS$30,'Sec. I. Cuadro 17.2.2'!$AU$1:$BB$30</definedName>
    <definedName name="_xlnm.Print_Area" localSheetId="35">'Sec. I. Cuadro 18'!$A$1:$I$27</definedName>
    <definedName name="_xlnm.Print_Area" localSheetId="36">'Sec. I. Cuadro 19.1'!$A$1:$D$25</definedName>
    <definedName name="_xlnm.Print_Area" localSheetId="37">'Sec. I. Cuadro 19.2'!$A$1:$B$28</definedName>
    <definedName name="_xlnm.Print_Area" localSheetId="1">'Sec. I. Cuadro 2'!$A$1:$N$23</definedName>
    <definedName name="_xlnm.Print_Area" localSheetId="38">'Sec. I. Cuadro 20'!$A$1:$F$16</definedName>
    <definedName name="_xlnm.Print_Area" localSheetId="39">'Sec. I. Cuadro 21'!$A$1:$B$15</definedName>
    <definedName name="_xlnm.Print_Area" localSheetId="40">'Sec. I. Cuadro 22'!$A$1:$D$24</definedName>
    <definedName name="_xlnm.Print_Area" localSheetId="2">'Sec. I. Cuadro 3'!$A$1:$I$23</definedName>
    <definedName name="_xlnm.Print_Area" localSheetId="3">'Sec. I. Cuadro 4'!$A$1:$B$23</definedName>
    <definedName name="_xlnm.Print_Area" localSheetId="4">'Sec. I. Cuadro 5'!$A$1:$E$23</definedName>
    <definedName name="_xlnm.Print_Area" localSheetId="10">'Sec. I. Cuadro 7.5'!$A$1:$D$28</definedName>
    <definedName name="_xlnm.Print_Area" localSheetId="12">'Sec. I. Cuadro 8.1'!$A$1:$C$9</definedName>
    <definedName name="_xlnm.Print_Area" localSheetId="13">'Sec. I. Cuadro 8.2'!$A$1:$L$23</definedName>
    <definedName name="_xlnm.Print_Area" localSheetId="14">'Sec. I. Cuadro 8.3'!$A$1:$D$30</definedName>
    <definedName name="_xlnm.Print_Area" localSheetId="16">'Sec. I. Cuadro 9'!$A$1:$F$23</definedName>
    <definedName name="borrar" localSheetId="47">#REF!</definedName>
    <definedName name="borrar" localSheetId="21">#REF!</definedName>
    <definedName name="borrar">#REF!</definedName>
    <definedName name="dd" localSheetId="21">#REF!</definedName>
    <definedName name="dd">#REF!</definedName>
    <definedName name="dddd" localSheetId="47">#REF!</definedName>
    <definedName name="dddd" localSheetId="21">#REF!</definedName>
    <definedName name="dddd">#REF!</definedName>
    <definedName name="DEP_AGE_capital_miles" localSheetId="47">#REF!</definedName>
    <definedName name="DEP_AGE_capital_miles">#REF!</definedName>
    <definedName name="lfin96a" localSheetId="47">#REF!</definedName>
    <definedName name="lfin96a" localSheetId="21">#REF!</definedName>
    <definedName name="lfin96a">#REF!</definedName>
    <definedName name="LIB95A.1" localSheetId="47">#REF!</definedName>
    <definedName name="LIB95A.1">#REF!</definedName>
    <definedName name="LIB95A.10" localSheetId="47">#REF!</definedName>
    <definedName name="LIB95A.10">#REF!</definedName>
    <definedName name="LIB95A.11" localSheetId="47">#REF!</definedName>
    <definedName name="LIB95A.11">#REF!</definedName>
    <definedName name="LIB95A.12" localSheetId="47">#REF!</definedName>
    <definedName name="LIB95A.12">#REF!</definedName>
    <definedName name="LIB95A.13" localSheetId="47">#REF!</definedName>
    <definedName name="LIB95A.13">#REF!</definedName>
    <definedName name="LIB95A.14" localSheetId="47">#REF!</definedName>
    <definedName name="LIB95A.14" localSheetId="21">#REF!</definedName>
    <definedName name="LIB95A.14">#REF!</definedName>
    <definedName name="LIB95A.15" localSheetId="47">#REF!</definedName>
    <definedName name="LIB95A.15" localSheetId="21">#REF!</definedName>
    <definedName name="LIB95A.15">#REF!</definedName>
    <definedName name="LIB95A.16" localSheetId="47">#REF!</definedName>
    <definedName name="LIB95A.16" localSheetId="21">#REF!</definedName>
    <definedName name="LIB95A.16">#REF!</definedName>
    <definedName name="LIB95A.17" localSheetId="47">#REF!</definedName>
    <definedName name="LIB95A.17" localSheetId="21">#REF!</definedName>
    <definedName name="LIB95A.17">#REF!</definedName>
    <definedName name="LIB95A.18" localSheetId="47">#REF!</definedName>
    <definedName name="LIB95A.18" localSheetId="21">#REF!</definedName>
    <definedName name="LIB95A.18">#REF!</definedName>
    <definedName name="LIB95A.19" localSheetId="47">#REF!</definedName>
    <definedName name="LIB95A.19" localSheetId="21">#REF!</definedName>
    <definedName name="LIB95A.19">#REF!</definedName>
    <definedName name="LIB95A.2" localSheetId="47">#REF!</definedName>
    <definedName name="LIB95A.2">#REF!</definedName>
    <definedName name="LIB95A.20" localSheetId="47">#REF!</definedName>
    <definedName name="LIB95A.20" localSheetId="21">#REF!</definedName>
    <definedName name="LIB95A.20">#REF!</definedName>
    <definedName name="LIB95A.22" localSheetId="47">#REF!</definedName>
    <definedName name="LIB95A.22" localSheetId="21">#REF!</definedName>
    <definedName name="LIB95A.22">#REF!</definedName>
    <definedName name="LIB95A.23" localSheetId="47">#REF!</definedName>
    <definedName name="LIB95A.23" localSheetId="21">#REF!</definedName>
    <definedName name="LIB95A.23">#REF!</definedName>
    <definedName name="LIB95A.24" localSheetId="47">#REF!</definedName>
    <definedName name="LIB95A.24" localSheetId="21">#REF!</definedName>
    <definedName name="LIB95A.24">#REF!</definedName>
    <definedName name="LIB95A.25" localSheetId="47">#REF!</definedName>
    <definedName name="LIB95A.25" localSheetId="21">#REF!</definedName>
    <definedName name="LIB95A.25">#REF!</definedName>
    <definedName name="LIB95A.26" localSheetId="47">#REF!</definedName>
    <definedName name="LIB95A.26" localSheetId="21">#REF!</definedName>
    <definedName name="LIB95A.26">#REF!</definedName>
    <definedName name="LIB95A.27" localSheetId="47">#REF!</definedName>
    <definedName name="LIB95A.27" localSheetId="21">#REF!</definedName>
    <definedName name="LIB95A.27">#REF!</definedName>
    <definedName name="LIB95A.28" localSheetId="47">#REF!</definedName>
    <definedName name="LIB95A.28" localSheetId="21">#REF!</definedName>
    <definedName name="LIB95A.28">#REF!</definedName>
    <definedName name="LIB95A.29" localSheetId="47">#REF!</definedName>
    <definedName name="LIB95A.29" localSheetId="21">#REF!</definedName>
    <definedName name="LIB95A.29">#REF!</definedName>
    <definedName name="LIB95A.3" localSheetId="47">#REF!</definedName>
    <definedName name="LIB95A.3" localSheetId="21">#REF!</definedName>
    <definedName name="LIB95A.3">#REF!</definedName>
    <definedName name="LIB95A.4" localSheetId="47">#REF!</definedName>
    <definedName name="LIB95A.4">#REF!</definedName>
    <definedName name="LIB95A.5" localSheetId="47">#REF!</definedName>
    <definedName name="LIB95A.5">#REF!</definedName>
    <definedName name="LIB95A.6" localSheetId="47">#REF!</definedName>
    <definedName name="LIB95A.6">#REF!</definedName>
    <definedName name="LIB95A.7" localSheetId="47">#REF!</definedName>
    <definedName name="LIB95A.7">#REF!</definedName>
    <definedName name="LIB95A.8" localSheetId="47">#REF!</definedName>
    <definedName name="LIB95A.8">#REF!</definedName>
    <definedName name="LIB95A.9" localSheetId="47">#REF!</definedName>
    <definedName name="LIB95A.9">#REF!</definedName>
    <definedName name="PROG_AGE_en_miles" localSheetId="47">#REF!</definedName>
    <definedName name="PROG_AGE_en_miles">#REF!</definedName>
    <definedName name="Seccion_32__conv" localSheetId="47">#REF!</definedName>
    <definedName name="Seccion_32__conv">#REF!</definedName>
    <definedName name="sssss" localSheetId="21">#REF!</definedName>
    <definedName name="sssss">#REF!</definedName>
    <definedName name="sssssss" localSheetId="21">#REF!</definedName>
    <definedName name="sssssss">#REF!</definedName>
    <definedName name="SUBV95.1" localSheetId="47">#REF!</definedName>
    <definedName name="SUBV95.1" localSheetId="21">#REF!</definedName>
    <definedName name="SUBV95.1">#REF!</definedName>
    <definedName name="SUBV95.10" localSheetId="47">#REF!</definedName>
    <definedName name="SUBV95.10">#REF!</definedName>
    <definedName name="SUBV95.11" localSheetId="47">#REF!</definedName>
    <definedName name="SUBV95.11" localSheetId="21">#REF!</definedName>
    <definedName name="SUBV95.11">#REF!</definedName>
    <definedName name="SUBV95.2" localSheetId="47">#REF!</definedName>
    <definedName name="SUBV95.2">#REF!</definedName>
    <definedName name="SUBV95.3" localSheetId="47">#REF!</definedName>
    <definedName name="SUBV95.3">#REF!</definedName>
    <definedName name="SUBV95.4" localSheetId="47">#REF!</definedName>
    <definedName name="SUBV95.4">#REF!</definedName>
    <definedName name="SUBV95.5" localSheetId="47">#REF!</definedName>
    <definedName name="SUBV95.5">#REF!</definedName>
    <definedName name="SUBV95.6" localSheetId="47">#REF!</definedName>
    <definedName name="SUBV95.6">#REF!</definedName>
    <definedName name="SUBV95.7" localSheetId="47">#REF!</definedName>
    <definedName name="SUBV95.7">#REF!</definedName>
    <definedName name="SUBV95.8" localSheetId="47">#REF!</definedName>
    <definedName name="SUBV95.8">#REF!</definedName>
    <definedName name="SUBV95.9" localSheetId="47">#REF!</definedName>
    <definedName name="SUBV95.9">#REF!</definedName>
    <definedName name="_xlnm.Print_Titles" localSheetId="43">'Sec II. Cuadro 3'!$1:$4</definedName>
    <definedName name="_xlnm.Print_Titles" localSheetId="46">'Sec II. Cuadro 6'!$1:$4</definedName>
    <definedName name="_xlnm.Print_Titles" localSheetId="32">'Sec. I. Cuadro 17.2'!$A:$A</definedName>
    <definedName name="_xlnm.Print_Titles" localSheetId="34">'Sec. I. Cuadro 17.2.2'!$A:$A</definedName>
  </definedNames>
  <calcPr fullCalcOnLoad="1"/>
</workbook>
</file>

<file path=xl/sharedStrings.xml><?xml version="1.0" encoding="utf-8"?>
<sst xmlns="http://schemas.openxmlformats.org/spreadsheetml/2006/main" count="1798" uniqueCount="637">
  <si>
    <t>(3)=75%[(1)+(2)]</t>
  </si>
  <si>
    <t>Peso relativo de la población ajustada</t>
  </si>
  <si>
    <t>(4)=(2)-(3)</t>
  </si>
  <si>
    <t>Total recursos tributarios en términos normativos</t>
  </si>
  <si>
    <t>8.3. CÁLCULO DEL FONDO DE GARANTÍA DE SERVICIOS PÚBLICOS FUNDAMENTALES</t>
  </si>
  <si>
    <t>8.4 VALOR DE LA TRANSFERENCIA DEL FONDO DE GARANTÍA DE SERVICIOS PÚBLICOS FUNDAMENTALES</t>
  </si>
  <si>
    <t>(3)=(3) Cuadro 8.3</t>
  </si>
  <si>
    <t>Fondo de Suficiencia Global</t>
  </si>
  <si>
    <t>Cuadro  1</t>
  </si>
  <si>
    <t xml:space="preserve"> RECURSOS NO FINANCIEROS</t>
  </si>
  <si>
    <t>(Miles de euros)</t>
  </si>
  <si>
    <t>COMUNIDAD 
AUTÓNOMA</t>
  </si>
  <si>
    <t>OTROS RECURSOS</t>
  </si>
  <si>
    <t>TOTAL</t>
  </si>
  <si>
    <t>CATALUÑA</t>
  </si>
  <si>
    <t>GALICIA</t>
  </si>
  <si>
    <t>ANDALUCÍA</t>
  </si>
  <si>
    <t>PRINCIPADO DE ASTURIAS</t>
  </si>
  <si>
    <t>CANTABRIA</t>
  </si>
  <si>
    <t>LA RIOJA</t>
  </si>
  <si>
    <t>REGIÓN DE MURCIA</t>
  </si>
  <si>
    <t>COMUNITAT VALENCIANA</t>
  </si>
  <si>
    <t>ARAGÓN</t>
  </si>
  <si>
    <t>CASTILLA-LA MANCHA</t>
  </si>
  <si>
    <t>CANARIAS</t>
  </si>
  <si>
    <t>EXTREMADURA</t>
  </si>
  <si>
    <t>ILLES BALEARS</t>
  </si>
  <si>
    <t>MADRID</t>
  </si>
  <si>
    <t>CASTILLA Y LEÓN</t>
  </si>
  <si>
    <t>Fuente: Elaboración propia</t>
  </si>
  <si>
    <t>COMUNIDAD 
 AUTÓNOMA</t>
  </si>
  <si>
    <t>Tributos cedidos totalmente no sujetos a liquidación y tasas afectas</t>
  </si>
  <si>
    <t>Tributos cedidos sujetos a liquidación</t>
  </si>
  <si>
    <t>Total recursos no tributarios</t>
  </si>
  <si>
    <t>Total</t>
  </si>
  <si>
    <t>(1)</t>
  </si>
  <si>
    <t>(2)</t>
  </si>
  <si>
    <t>(3)</t>
  </si>
  <si>
    <t>(4)</t>
  </si>
  <si>
    <t>(5)</t>
  </si>
  <si>
    <t>(6)=(3)+(4)+(5)</t>
  </si>
  <si>
    <t>(7)=(1)+(2)+(6)</t>
  </si>
  <si>
    <t>(8)</t>
  </si>
  <si>
    <t>(9)</t>
  </si>
  <si>
    <t>(10)=(8)+(9)</t>
  </si>
  <si>
    <t>Cuadro 3</t>
  </si>
  <si>
    <t>RECAUDACIÓN REAL DE TRIBUTOS CEDIDOS NO SUJETOS A LIQUIDACIÓN</t>
  </si>
  <si>
    <t>Cuadro 4</t>
  </si>
  <si>
    <t>RECAUDACIÓN NORMATIVA POR TASAS AFECTAS A LOS SERVICIOS TRANSFERIDOS</t>
  </si>
  <si>
    <t>COMUNIDAD
AUTÓNOMA</t>
  </si>
  <si>
    <t>Cuadro 5</t>
  </si>
  <si>
    <t xml:space="preserve"> RENDIMIENTO DE LA TARIFA AUTONÓMICA DEL IRPF</t>
  </si>
  <si>
    <t>Comunidad
Autónoma</t>
  </si>
  <si>
    <t>(4)=(1)+(2)+(3)</t>
  </si>
  <si>
    <t>Cuadro  6</t>
  </si>
  <si>
    <t>RECAUDACIÓN CEDIDA DEL IMPUESTO SOBRE EL VALOR AÑADIDO</t>
  </si>
  <si>
    <t>(2)=(A)*(1)</t>
  </si>
  <si>
    <t>Cuadro 7</t>
  </si>
  <si>
    <t>IMPUESTOS ESPECIALES</t>
  </si>
  <si>
    <t>7.1. RECAUDACIÓN CEDIDA DEL IMPUESTO SOBRE EL ALCOHOL Y BEBIDAS DERIVADAS</t>
  </si>
  <si>
    <t xml:space="preserve"> IMPUESTOS ESPECIALES</t>
  </si>
  <si>
    <t>7.2. RECAUDACIÓN CEDIDA DEL IMPUESTO SOBRE PRODUCTOS INTERMEDIOS</t>
  </si>
  <si>
    <t xml:space="preserve">7.3. RECAUDACIÓN CEDIDA DEL IMPUESTO SOBRE LA CERVEZA </t>
  </si>
  <si>
    <t>(6)</t>
  </si>
  <si>
    <t>Comunidad
 Autónoma</t>
  </si>
  <si>
    <t xml:space="preserve">100% Recaudación cedida a las CC.AA.  </t>
  </si>
  <si>
    <t>Cuadro 8</t>
  </si>
  <si>
    <t>ITE</t>
  </si>
  <si>
    <t>IVA</t>
  </si>
  <si>
    <t>(7)</t>
  </si>
  <si>
    <t>RECAUDACIÓN POR 
RECARGOS SOBRE 
TRIBUTOS ESTATALES</t>
  </si>
  <si>
    <t>TOTAL
RECAUDACIÓN</t>
  </si>
  <si>
    <t>-</t>
  </si>
  <si>
    <t>Impuesto sobre grandes establecimientos comerciales</t>
  </si>
  <si>
    <t>Canon de saneamiento</t>
  </si>
  <si>
    <t>SUMA RECAUDACIÓN DE CATALUÑA</t>
  </si>
  <si>
    <t>SUMA RECAUDACIÓN DE GALICIA</t>
  </si>
  <si>
    <t>SUMA RECAUDACIÓN DE ANDALUCÍA</t>
  </si>
  <si>
    <t xml:space="preserve">Impuesto sobre el juego del bingo </t>
  </si>
  <si>
    <t xml:space="preserve">Canon de saneamiento  </t>
  </si>
  <si>
    <t>Recargo sobre las cuotas mínimas del Impuesto sobre Actividades Económicas</t>
  </si>
  <si>
    <t>SUMA RECAUDACIÓN DEL PRINCIPADO DE ASTURIAS</t>
  </si>
  <si>
    <t>SUMA RECAUDACIÓN DE CANTABRIA</t>
  </si>
  <si>
    <t>SUMA RECAUDACIÓN DE LA RIOJA</t>
  </si>
  <si>
    <t>SUMA RECAUDACIÓN DE LA REGIÓN DE MURCIA</t>
  </si>
  <si>
    <t>SUMA RECAUDACIÓN DE ARAGÓN</t>
  </si>
  <si>
    <t>SUMA RECAUDACIÓN DE CASTILLA-LA MANCHA</t>
  </si>
  <si>
    <t>Impuesto especial sobre combustibles derivados del petróleo</t>
  </si>
  <si>
    <t>SUMA RECAUDACIÓN DE CANARIAS</t>
  </si>
  <si>
    <t xml:space="preserve">SUMA RECAUDACIÓN DE EXTREMADURA </t>
  </si>
  <si>
    <t>Canon de saneamiento de aguas</t>
  </si>
  <si>
    <t>SUMA RECAUDACIÓN DE ILLES BALEARS</t>
  </si>
  <si>
    <t>SUMA RECAUDACIÓN DE MADRID</t>
  </si>
  <si>
    <t>TOTAL RECAUDACIÓN</t>
  </si>
  <si>
    <t>COMUNIDAD  
AUTÓNOMA</t>
  </si>
  <si>
    <t>Total recursos sujetos a liquidación</t>
  </si>
  <si>
    <t>IRPF</t>
  </si>
  <si>
    <t>IIEE</t>
  </si>
  <si>
    <t>CASTILLA MANCHA</t>
  </si>
  <si>
    <t>Cuadro 12</t>
  </si>
  <si>
    <t>FONDOS DE COMPENSACIÓN INTERTERRITORIAL</t>
  </si>
  <si>
    <t>FONDO DE COMPENSACIÓN</t>
  </si>
  <si>
    <t>FONDO COMPLEMENTARIO</t>
  </si>
  <si>
    <t xml:space="preserve"> TOTAL
FF.C.I.      </t>
  </si>
  <si>
    <t xml:space="preserve"> TOTAL</t>
  </si>
  <si>
    <t xml:space="preserve">CANTABRIA </t>
  </si>
  <si>
    <t>Cuadro 15</t>
  </si>
  <si>
    <t>AYUNTAMIENTOS</t>
  </si>
  <si>
    <t>DIPUTACIONES</t>
  </si>
  <si>
    <t>COMUNIDAD
 AUTÓNOMA</t>
  </si>
  <si>
    <t xml:space="preserve">7.4. RECAUDACIÓN CEDIDA DEL IMPUESTO SOBRE LABORES DEL TABACO </t>
  </si>
  <si>
    <t>7.5. RECAUDACIÓN CEDIDA DEL IMPUESTO SOBRE HIDROCARBUROS</t>
  </si>
  <si>
    <t>7.6.  RECAUDACIÓN CEDIDA DEL IMPUESTO SOBRE ELECTRICIDAD</t>
  </si>
  <si>
    <t>Cuadro 21</t>
  </si>
  <si>
    <t>CONCEPTO</t>
  </si>
  <si>
    <t>MELILLA</t>
  </si>
  <si>
    <t>CEUTA</t>
  </si>
  <si>
    <t>SUBVENCIONES Y CONVENIOS DE LA A.G.E.</t>
  </si>
  <si>
    <t>AYUDAS PROCEDENTES DE LA UNIÓN EUROPEA</t>
  </si>
  <si>
    <t>FONDO SOCIAL EUROPEO</t>
  </si>
  <si>
    <t>Fuente:</t>
  </si>
  <si>
    <t>Cuadro 10</t>
  </si>
  <si>
    <t>Tributos cedidos (Recaudación real)</t>
  </si>
  <si>
    <t>Tarifa Autonómica del IRPF (con capacidad normativa)</t>
  </si>
  <si>
    <t>Impuestos Especiales</t>
  </si>
  <si>
    <t>(A)</t>
  </si>
  <si>
    <t>Valor de la cesión de la recaudación líquida</t>
  </si>
  <si>
    <t>AYUDAS  PROCEDENTES DEL PRESUPUESTO GENERAL DE LA UNIÓN EUROPEA</t>
  </si>
  <si>
    <t xml:space="preserve">TRANSFERENCIAS  EN CONCEPTO DE PARTICIPACIÓN DE LAS ENTIDADES LOCALES EN LOS TRIBUTOS DEL ESTADO </t>
  </si>
  <si>
    <t xml:space="preserve">RECURSOS NO FINANCIEROS  DE CIUDADES CON ESTATUTO DE AUTONOMÍA </t>
  </si>
  <si>
    <t xml:space="preserve">                   IMPORTE</t>
  </si>
  <si>
    <t>Índices de consumo</t>
  </si>
  <si>
    <t xml:space="preserve">Índices de ventas a expendedurías </t>
  </si>
  <si>
    <t xml:space="preserve">       (1)</t>
  </si>
  <si>
    <t xml:space="preserve">   (2)=(A)*(1)</t>
  </si>
  <si>
    <t xml:space="preserve">     (1)</t>
  </si>
  <si>
    <t xml:space="preserve">     (2)=(A)*(1)</t>
  </si>
  <si>
    <t>SUMA RECAUDACIÓN DE LA COMUNITAT VALENCIANA</t>
  </si>
  <si>
    <t>FEDER</t>
  </si>
  <si>
    <t>FINANCIACIÓN COMO ENTIDADES PROVINCIALES</t>
  </si>
  <si>
    <t>PARTICIPACIÓN EN TRIBUTOS</t>
  </si>
  <si>
    <t xml:space="preserve">IMPUESTOS PROPIOS DE LAS COMUNIDADES AUTÓNOMAS Y RECARGOS SOBRE TRIBUTOS ESTATALES </t>
  </si>
  <si>
    <t>RECAUDACIÓN POR
IMPUESTOS  PROPIOS</t>
  </si>
  <si>
    <t>RECAUDACIÓN POR
 IMPUESTOS  PROPIOS</t>
  </si>
  <si>
    <t>Impuesto sobre aprovechamientos cinegéticos</t>
  </si>
  <si>
    <t>DENOMINACIÓN</t>
  </si>
  <si>
    <t>Impuesto sobre contaminación atmosférica</t>
  </si>
  <si>
    <t>Impuesto sobre vertidos a las aguas litorales</t>
  </si>
  <si>
    <t>Impuesto sobre depósitos de residuos peligrosos</t>
  </si>
  <si>
    <t>Impuesto sobre emisión de gases a la atmósfera</t>
  </si>
  <si>
    <t>Impuesto sobre depósito de residuos</t>
  </si>
  <si>
    <t>100% Recaudación Líquida (previa al pago a CC.AA. y EE.LL.)</t>
  </si>
  <si>
    <t>PARTICIPACIÓN DE LOS ENTES LOCALES EN LOS TRIBUTOS DEL ESTADO, SUBVENCIÓN AL TRANSPORTE PÚBLICO URBANO Y COMPENSACIONES</t>
  </si>
  <si>
    <t xml:space="preserve">Recaudación líquida atribuida a Ceuta y Melilla </t>
  </si>
  <si>
    <t>Índices de entregas de hidrocarburos</t>
  </si>
  <si>
    <t>100% Recaudación Líquida (previa al pago a CC.AA.)</t>
  </si>
  <si>
    <t>Fuente: Información proporcionada por cada Comunidad Autónoma</t>
  </si>
  <si>
    <t>Fuente: Intervención General de la Administración del Estado y Ministerios afectados</t>
  </si>
  <si>
    <t>Intervención General de la Administración General del Estado</t>
  </si>
  <si>
    <t>FONDO DE COHESIÓN</t>
  </si>
  <si>
    <t>SUBVENCIONES GESTIONADAS
CLASIFICADAS POR DEPARTAMENTOS MINISTERIALES</t>
  </si>
  <si>
    <t>Fuente: Elaboración propia.</t>
  </si>
  <si>
    <t xml:space="preserve"> RECURSOS DEL SISTEMA DE FINANCIACIÓN SUJETOS A LIQUIDACIÓN</t>
  </si>
  <si>
    <t>Cuadro 12 (Continuación)</t>
  </si>
  <si>
    <t>ENDEUDAMIENTO NETO</t>
  </si>
  <si>
    <t>(Millones de euros)</t>
  </si>
  <si>
    <t>COMUNIDADES</t>
  </si>
  <si>
    <t>ENDEUDAMIENTO</t>
  </si>
  <si>
    <t>AUTÓNOMAS</t>
  </si>
  <si>
    <t>SUBVENCIONES GESTIONADAS, CONVENIOS  Y OTRAS TRANSFERENCIAS
CLASIFICADAS POR DEPARTAMENTOS MINISTERIALES</t>
  </si>
  <si>
    <t>CONVENIOS  Y OTRAS TRANSFERENCIAS
CLASIFICADOS POR DEPARTAMENTOS MINISTERIALES</t>
  </si>
  <si>
    <t>COMPENSACIONES I.A.E.</t>
  </si>
  <si>
    <t>FONDO DE ASISTENCIA SANITARIA</t>
  </si>
  <si>
    <t>Cuadro 18</t>
  </si>
  <si>
    <t>PARTICIPACIONES 
DE LAS DIPUTACIONES
EN INGRESOS ESTADO</t>
  </si>
  <si>
    <t xml:space="preserve">Cuota líquida </t>
  </si>
  <si>
    <t>Pagos a cuenta de no declarantes</t>
  </si>
  <si>
    <t>Resto conceptos art. 26.2 Ley 22/2009</t>
  </si>
  <si>
    <t xml:space="preserve">58% Recaudación cedida a las CC.AA.  </t>
  </si>
  <si>
    <t>Transferencia del Fondo de Garantía de Servicios Púlicos Fundamentales</t>
  </si>
  <si>
    <t>Transferencia del Fondo de Garantía</t>
  </si>
  <si>
    <t>Conceptos</t>
  </si>
  <si>
    <t>TRANSFERENCIA DEL FONDO DE GARANTÍA DE SERVICIOS PÚBLICOS FUNDAMENTALES</t>
  </si>
  <si>
    <t>Impuesto sobre Transmisiones Patrimoniales y Actos Jurídicos Documentados</t>
  </si>
  <si>
    <t>Impuesto sobre Sucesiones y Donaciones</t>
  </si>
  <si>
    <t>Tributos sobre el Juego</t>
  </si>
  <si>
    <t>Tasas afectas a los servicios transferidos</t>
  </si>
  <si>
    <t>Impuesto Especial Sobre Determinados Medios de Transporte</t>
  </si>
  <si>
    <t xml:space="preserve">Rendimiento definitivo de la Tarifa Autonómica del IRPF </t>
  </si>
  <si>
    <t>Impuesto sobre el Valor Añadido</t>
  </si>
  <si>
    <t>Total Impuestos Especiales</t>
  </si>
  <si>
    <t>FONDO DE SUFICIENCIA GLOBAL</t>
  </si>
  <si>
    <t xml:space="preserve"> Año 2007</t>
  </si>
  <si>
    <t>Cuadro 9</t>
  </si>
  <si>
    <t>Comunidad Autónoma</t>
  </si>
  <si>
    <t>Cuadro 11</t>
  </si>
  <si>
    <t>FONDOS DE CONVERGENCIA AUTONÓMICA</t>
  </si>
  <si>
    <t>Fondo de Cooperación</t>
  </si>
  <si>
    <t>Fondo de Competitividad</t>
  </si>
  <si>
    <t>Compensación D.A. Tercera Ley 22/2009</t>
  </si>
  <si>
    <t>Cuadro 13</t>
  </si>
  <si>
    <t>Cuadro 14</t>
  </si>
  <si>
    <t>FONDO DE COOPERACIÓN</t>
  </si>
  <si>
    <t xml:space="preserve">TOTAL </t>
  </si>
  <si>
    <t>(11)</t>
  </si>
  <si>
    <t>(12)=(7)+(10)+(11)</t>
  </si>
  <si>
    <t>RECURSOS QUE PROPORCIONA LA LEY 22/2009</t>
  </si>
  <si>
    <t>Fondos de Convergencia Autonómica</t>
  </si>
  <si>
    <t>Justicia</t>
  </si>
  <si>
    <t>Interior</t>
  </si>
  <si>
    <t>Fomento</t>
  </si>
  <si>
    <t>Entes Territoriales</t>
  </si>
  <si>
    <t>Asuntos Exteriores y Cooperación</t>
  </si>
  <si>
    <t>Cuadro 16</t>
  </si>
  <si>
    <t>RECURSOS LEY 22/2009</t>
  </si>
  <si>
    <t>Total Recursos Tributarios</t>
  </si>
  <si>
    <t>Total saldo liquidación</t>
  </si>
  <si>
    <t>Valor en el año base 2007 
de los traspasos previstos 
en art. 21.1 Ley 22/2009</t>
  </si>
  <si>
    <t>Canon eólico</t>
  </si>
  <si>
    <t>Impuesto sobre el depósito de residuos en vertedero</t>
  </si>
  <si>
    <t>(B)</t>
  </si>
  <si>
    <t>(C)=(A)+(B)</t>
  </si>
  <si>
    <t>(D)</t>
  </si>
  <si>
    <t>(E) =(C)*(D)</t>
  </si>
  <si>
    <t>Aportación provisional del Estado del Art. 9.a.) en el año base</t>
  </si>
  <si>
    <t>Recursos adicionales previstos en el art. 6</t>
  </si>
  <si>
    <t>Importe de la aportación definitiva del Estado en el año base</t>
  </si>
  <si>
    <t>FONDO DE GARANTÍA DE SERVICIOS PÚBLICOS FUNDAMENTALES (F) = (E)+(3)</t>
  </si>
  <si>
    <t>(2)=(1)*(F) Cuadro 8.3</t>
  </si>
  <si>
    <t xml:space="preserve">Fondos de Convergencia Autonómica </t>
  </si>
  <si>
    <t>Fuente: Boletín Estadístico del Banco de España.</t>
  </si>
  <si>
    <t>Canon de mejora de infraestructuras hidráulicas de depuración de interés de la C.A.</t>
  </si>
  <si>
    <t>Impuesto sobre la eliminación de residuos en vertedero</t>
  </si>
  <si>
    <t>Impuesto sobre la eliminación de residuos en vertederos</t>
  </si>
  <si>
    <t>SUMA RECAUDACIÓN DE CASTILLA Y LEÓN</t>
  </si>
  <si>
    <t>Defensa</t>
  </si>
  <si>
    <t>Empleo y Seguridad Social</t>
  </si>
  <si>
    <t>IMPUESTO SOBRE EL PATRIMONIO</t>
  </si>
  <si>
    <t>IMPUESTO SOBRE ACTIVIDADES DE JUEGO</t>
  </si>
  <si>
    <t>Cuadro 17</t>
  </si>
  <si>
    <t>ÁREA DE GASTO 1</t>
  </si>
  <si>
    <t>ÁREA DE GASTO 2</t>
  </si>
  <si>
    <t>ÁREA DE GASTO 3</t>
  </si>
  <si>
    <t>ÁREA DE GASTO 4</t>
  </si>
  <si>
    <t>ÁREA DE GASTO 9</t>
  </si>
  <si>
    <t>ÁREA DE GASTO 1: SERVICIOS PÚBLICOS BÁSICOS</t>
  </si>
  <si>
    <t>ÁREA DE GASTO 2: ACTUACIONES DE PROTECCIÓN Y PROMOCIÓN SOCIAL</t>
  </si>
  <si>
    <t>ÁREA DE GASTO 3: PRODUCCIÓN DE BIENES PÚBLICOS DE CARÁCTER PREFERENTE</t>
  </si>
  <si>
    <t>ÁREA DE GASTO 4: ACTUACIONES DE CARÁCTER ECONÓMICO</t>
  </si>
  <si>
    <t>ÁREA DE GASTO 9: ACTUACIONES DE CARÁCTER GENERAL</t>
  </si>
  <si>
    <t>COMUNIDADES AUTÓNOMAS</t>
  </si>
  <si>
    <t>Fondo de Liquidez Autonómico</t>
  </si>
  <si>
    <t>Cuadro 6</t>
  </si>
  <si>
    <t>100% Recaudación líquida tipo general (previa al pago a las CC.AA. y EE.LL.)......</t>
  </si>
  <si>
    <t>58% Recaudación cedida a las CC.AA. (tipo general) .................................................</t>
  </si>
  <si>
    <t>100% Recaudación líquida tipo especial (previa al pago a las CC.AA. y EE.LL.).......</t>
  </si>
  <si>
    <t>100% Recaudación cedida a las CC.AA.  (tipo especial) …………………………………..</t>
  </si>
  <si>
    <t>(2)=[(A)+(B)]*(1)</t>
  </si>
  <si>
    <t>Impuesto sobre eliminación de residuos de vertederos</t>
  </si>
  <si>
    <t>Impuesto sobre actividades que inciden en el medio ambiente</t>
  </si>
  <si>
    <t>En 2014 el Fondo de Liquidez Autonómico asume la deuda que las Comunidades mantenían con el ICO en 2013 de 4.956 millones de euros.</t>
  </si>
  <si>
    <t>15.1. IMPORTES</t>
  </si>
  <si>
    <t>Impuesto sobre determinadas actividades que inciden en el medio ambiente (hecho imponible emisiones)</t>
  </si>
  <si>
    <t>Recursos tributarios</t>
  </si>
  <si>
    <t>Recursos no tributarios</t>
  </si>
  <si>
    <t xml:space="preserve"> Impuestos propios y recargos sobre tributos estatales</t>
  </si>
  <si>
    <t>Fondos de Compensación interterritorial</t>
  </si>
  <si>
    <t xml:space="preserve"> Financiación como entidades provinciales</t>
  </si>
  <si>
    <t>Subvenciones, Convenios y Contratos-Programa</t>
  </si>
  <si>
    <t xml:space="preserve"> Recursos proporcionados por la Unión Europea</t>
  </si>
  <si>
    <t xml:space="preserve"> I. Transm. Patrimoniales</t>
  </si>
  <si>
    <t>Otros</t>
  </si>
  <si>
    <t>Recaudación pendiente de aplicar</t>
  </si>
  <si>
    <t xml:space="preserve">Gravamen de protección civil </t>
  </si>
  <si>
    <t xml:space="preserve">Canon del agua </t>
  </si>
  <si>
    <t>Canon sobre la deposición controlada de residuos municipales (1)</t>
  </si>
  <si>
    <t>Canon sobre la incineración de residuos municipales (1)</t>
  </si>
  <si>
    <t>Canon sobre la deposición controlada de residuos de la construcción (suspendida aplicación)</t>
  </si>
  <si>
    <t>Canon sobre la deposición controlada de residuos industriales (1)</t>
  </si>
  <si>
    <t>Impuesto sobre las estancias en establecimientos turísticos</t>
  </si>
  <si>
    <t>Impuesto sobre la emisión de gases y partículas a la atmósfera producida por la industria</t>
  </si>
  <si>
    <t>Impuesto sobre el daño medioambiental causado por determinados usos y 
 aprovechamientos de agua embalsada</t>
  </si>
  <si>
    <t>Impuesto sobre depósito de residuos radioactivos (3)</t>
  </si>
  <si>
    <t>Impuesto sobre fincas o explotaciones agrarias infrautilizadas (1)</t>
  </si>
  <si>
    <t>Canon de saneamiento  (1)</t>
  </si>
  <si>
    <t>Impuesto sobre actividadades que inciden en el medio ambiente</t>
  </si>
  <si>
    <t>Impuesto sobre el impacto visual producido por los elementos de suministro de energía eléctrica y elementos fijos de redes de comunicaciones telefónicas o telemáticas</t>
  </si>
  <si>
    <t xml:space="preserve">Recargo sobre las cuotas mínimas del Impuesto de Actividades Económicas </t>
  </si>
  <si>
    <t xml:space="preserve">Impuesto sobre los premios del juego del bingo </t>
  </si>
  <si>
    <t>Impuesto por emisiones de gases contaminantes a la atmósfera</t>
  </si>
  <si>
    <t>Impuesto sobre el almacenamiento o depósito de residuos</t>
  </si>
  <si>
    <t>Impuesto sobre el daño medioambiental causado por las grandes áreas de venta</t>
  </si>
  <si>
    <t>Canon de vertido (1)</t>
  </si>
  <si>
    <t>Impuesto sobre las Labores del Tabaco</t>
  </si>
  <si>
    <t>Impuesto sobre instalaciones que incidan en el medio ambiente</t>
  </si>
  <si>
    <t>Impuesto sobre la instalación de máquinas en establecimientos de hostelería  
 autorizados</t>
  </si>
  <si>
    <t>(1) No disponible</t>
  </si>
  <si>
    <t>(3) La DA decimoquinta de la Ley 7/2013, de 23 de diciembre, deja sin efecto, desde el 1 de enero de 2013, mientras exista un tributo estatal que grave el mismo hecho imponible, los artículos 56 a 64 de la Ley 18/2003, de 29 de diciembre, por la que se aprueban medidas fiscales y administrativas, que regulan el impuesto sobre depósito de residuos radiactivos.</t>
  </si>
  <si>
    <t>POLÍTICAS Y PROGRAMAS</t>
  </si>
  <si>
    <t>POLÍTICA 11. JUSTICIA</t>
  </si>
  <si>
    <t>POLÍTICA 22. OTRAS PREST. ECONÓMICAS</t>
  </si>
  <si>
    <t xml:space="preserve"> 32.  EDUCACIÓN</t>
  </si>
  <si>
    <t xml:space="preserve">RESTO DE
POLÍTICAS </t>
  </si>
  <si>
    <t>112A</t>
  </si>
  <si>
    <t>221M</t>
  </si>
  <si>
    <t>231A</t>
  </si>
  <si>
    <t>231F</t>
  </si>
  <si>
    <t>231I</t>
  </si>
  <si>
    <t>232A</t>
  </si>
  <si>
    <t>232C</t>
  </si>
  <si>
    <t>Total Política</t>
  </si>
  <si>
    <t>241A</t>
  </si>
  <si>
    <t>261N</t>
  </si>
  <si>
    <t>261O</t>
  </si>
  <si>
    <t>313A</t>
  </si>
  <si>
    <t>313B</t>
  </si>
  <si>
    <t>322B</t>
  </si>
  <si>
    <t>412D</t>
  </si>
  <si>
    <t>414B</t>
  </si>
  <si>
    <t>441M</t>
  </si>
  <si>
    <t>452A</t>
  </si>
  <si>
    <t>453A</t>
  </si>
  <si>
    <t>453B</t>
  </si>
  <si>
    <t>463B</t>
  </si>
  <si>
    <t>465A</t>
  </si>
  <si>
    <t>921O</t>
  </si>
  <si>
    <t>941O</t>
  </si>
  <si>
    <t>Fuente: Intervención General de la Administración del Estado y Ministerios afectados.</t>
  </si>
  <si>
    <t>PROGRAMA 112A.  TRIBUNALES DE JUSTICIA Y Mº FISCAL</t>
  </si>
  <si>
    <t>PROGRAMA 231.I. AUTÓNOMIA PERSONAL Y ATENCIÓN DEPENDENCIA</t>
  </si>
  <si>
    <t>PROGRAMA 241A. FOMENTO DE INSERCIÍON Y ESTAB.LABORAL</t>
  </si>
  <si>
    <t>PROGRAMA 322B.  EDUC. SECUND. F.P. Y ESCUELAS OF. DE IDIOMAS</t>
  </si>
  <si>
    <t>PROGRAMA 441M. SUBV. Y APOYO TRANSP.TERRESTRE</t>
  </si>
  <si>
    <t>PROGRAMA 463B. FOM.COORD.INVESTIG.CIENTÍF.TÉCNICA</t>
  </si>
  <si>
    <t>PROGRAMA 921O. FORMAC. DEL PERS. DE LAS AA PP</t>
  </si>
  <si>
    <t>PROGRAMA 221M. SUBSIDIOS INCAP. TEM. Y OTRAS PREST.ECON S.S.</t>
  </si>
  <si>
    <t>PROGRAMA 232.A.  PROMOCIÓN Y SERVICIOS A LA JUVENTUD</t>
  </si>
  <si>
    <t>PROGRAMA 452A. GESTIÓN E INFRAESTRUCT. AGUA</t>
  </si>
  <si>
    <t>PROGRAMA 465A. INVESTIGACIÓN SANITARIA</t>
  </si>
  <si>
    <t>PROGRAMA 941O. OTRAS TRANSFERENCIAS A CCAA</t>
  </si>
  <si>
    <t>PROGRAMA 231A. PLAN NACIONAL SOBRE DROGAS</t>
  </si>
  <si>
    <t>PROGRAMA 232C. ACT.PREV.INTEGRAL VIOLENCIA DE GÉNERO</t>
  </si>
  <si>
    <t>PROGRAMA 261N. PROM.AD.Y AYUDA REHAB.ACCES.VIVIENDA</t>
  </si>
  <si>
    <t>PROGRAMA 453A.  INFRAESTRUCTURAS DEL TRANSP. FERROVIARIO</t>
  </si>
  <si>
    <t>PROGRAMA 231F. OTROS SERCVICIOS SOCIALES DEL ESTADO</t>
  </si>
  <si>
    <t>PROGRAMA 261O. ORDENACIÓN Y FOMENTO EDIFICACIÓN</t>
  </si>
  <si>
    <t>PROGRAMA 453B. CREACIÓN INFRAESTRUCTURAS DE CARRETERAS</t>
  </si>
  <si>
    <t>POLÍTICA 23. SERVICIOS SOCIALES Y PROMOCIÓN SOCIAL</t>
  </si>
  <si>
    <t>POLÍTICA 24. FOMENTO DEL EMPLEO</t>
  </si>
  <si>
    <t>POLÍTICA 26. ACCESO A LA VIVIENDA Y FOMENTO  EDIFICACIÓN</t>
  </si>
  <si>
    <t>POLÍTICA 31.  SANIDAD</t>
  </si>
  <si>
    <t>POLÍTICA 41. AGRICULTURA, PESCA Y ALIMENTACIÓN</t>
  </si>
  <si>
    <t>POLÍTICA 45. INFRAESTRUCTURAS</t>
  </si>
  <si>
    <t>PROGRAMA 231.A. PLAN NACIONAL SOBRE DROGAS</t>
  </si>
  <si>
    <t>PROGRAMA 231.F. OTROS SERV. SOCIALES DEL ESTADO</t>
  </si>
  <si>
    <t>PROGRAMA 231.I. AUTONÓMIA PERSONAL Y ATENCIÓN A LA DEPENDENCIA</t>
  </si>
  <si>
    <t>PROGRAMA 232.C. ACTUAC.PREVENC.INTEG.VIOLENCIA DE GÉNERO</t>
  </si>
  <si>
    <t>PROGRAMA 313.B. SALUD PÚBLICA, SAN.EXT. Y CALIDAD</t>
  </si>
  <si>
    <t>PROGRAMA 241.A. FOMENTO DE INSERCIÓN Y  ESTABILIDAD LABORAL</t>
  </si>
  <si>
    <t>POLÍTICA 23. SERV.SOCIALES Y PROM. SOCIAL</t>
  </si>
  <si>
    <t>POLÍTICA  26. ACCESO VIVIENDA Y 
FOMENTO EDIFICACÓN</t>
  </si>
  <si>
    <t>POLÍTICA 44.  SUBV. AL TRANSP.</t>
  </si>
  <si>
    <t>POLÍTICA 46.  INVESTIGACIÓN  DESARROLLO E INNOVACIÓN</t>
  </si>
  <si>
    <t>POLÍTICA 92. SERVICIOS DE
 CARÁCTER GENERAL</t>
  </si>
  <si>
    <t xml:space="preserve">POLÍTICA 94. TRANSFERENCIAS A OTRAS ADMONES. PÚBLICAS </t>
  </si>
  <si>
    <t>PROGRAMA 463B.  FOMENTO Y COORD.DE LA INVESTIGACIÓN CIENTÍFICA Y TÉCNICA</t>
  </si>
  <si>
    <t>PROGRAMA 921O. FORM. DEL PERSONAL DE LAS AA PP</t>
  </si>
  <si>
    <t>PROGRAMA 465A.  INVESTIGACIÓN SANITARIA</t>
  </si>
  <si>
    <t>PROGRAMA 467C  INVESTIGACIÓN Y DESARROLLO TECNOLÓGICO INDUSTRIAL</t>
  </si>
  <si>
    <t>PROGRAMA 467D.  INVESTIGACIÓN Y EXPERIMENTACIÓN AGRARIA</t>
  </si>
  <si>
    <t>INGRESOS TRIBUTARIOS</t>
  </si>
  <si>
    <t>(6)=(1)+...+(5)</t>
  </si>
  <si>
    <t xml:space="preserve">(8) </t>
  </si>
  <si>
    <t>(10)=((7)+(8)+(9))</t>
  </si>
  <si>
    <t>(11)=(6)+(10)</t>
  </si>
  <si>
    <t>Impuesto sobre la afección medioambiental causada por determinados aprovechamientos del agua embalsada, por los parques eólicos y por las instalaciones de transporte de energía eléctrica del alta tensión</t>
  </si>
  <si>
    <t>Impuesto sobre la emisión de óxidos de nitrógeno a la atmósfera producida por la aviación comercial</t>
  </si>
  <si>
    <t>Impuestos sobre las viviendas vacías</t>
  </si>
  <si>
    <t xml:space="preserve">Impuesto sobre el daño medioambiental causado por la emisión de gases
contaminantes a la atmósfera </t>
  </si>
  <si>
    <t>Impuesto medioambiental sobre las instalaciones de transporte de energía eléctrica de alta tensión</t>
  </si>
  <si>
    <t>Impuesto Medioambiental sobre determinados usos y aprovechamientos de agua embalsada</t>
  </si>
  <si>
    <t>Impuesto Medioambiental sobre las instalaciones de transporte por cable</t>
  </si>
  <si>
    <t>Impuesto sobre estancias turísticas</t>
  </si>
  <si>
    <t xml:space="preserve">16.1.  DEL CAPÍTULO 4 "TRANSFERENCIAS CORRIENTES" 
</t>
  </si>
  <si>
    <t xml:space="preserve">16.1.1. DEL CAPÍTULO 4 "TRANSFERENCIAS CORRIENTES" 
</t>
  </si>
  <si>
    <t xml:space="preserve">16.1.2. DEL CAPÍTULO 4 "TRANSFERENCIAS CORRIENTES" 
</t>
  </si>
  <si>
    <t xml:space="preserve">16.2.  DEL CAPÍTULO 7 "TRANSFERENCIAS DE CAPITAL" 
</t>
  </si>
  <si>
    <t xml:space="preserve">16.2.1  DEL CAPÍTULO 7 "TRANSFERENCIAS DE CAPITAL" 
</t>
  </si>
  <si>
    <t xml:space="preserve">16.2.2 DEL CAPÍTULO 7 "TRANSFERENCIAS DE CAPITAL" 
</t>
  </si>
  <si>
    <t>17.1. SUBVENCIONES GESTIONADAS, CONVENIOS  Y OTRAS TRANSFERENCIAS (CAPÍTULOS 4 Y 7)
CLASIFICADAS POR ÁREA DE GASTO</t>
  </si>
  <si>
    <t>17.2. SUBVENCIONES GESTIONADAS, CONVENIOS Y CONTRATOS-PROGRAMA (CAPÍTULOS 4 Y 7)
CLASIFICADOS POR POLÍTICAS Y PROGRAMAS (Continuación)</t>
  </si>
  <si>
    <t>17.2.1  SUBVENCIONES GESTIONADAS  (CAPÍTULOS 4 Y 7) 
CLASIFICADAS POR POLÍTICAS Y PROGRAMAS</t>
  </si>
  <si>
    <t>17.2.1  SUBVENCIONES GESTIONADAS  (CAPÍTULOS 4 Y 7) 
CLASIFICADAS POR POLÍTICAS Y PROGRAMAS (Continuación)</t>
  </si>
  <si>
    <t>17.2.2  CONVENIOS Y OTRAS TRANSFERENCIAS (CAPÍTULOS 4 Y 7)
CLASIFICADOS POR POLÍTICAS Y PROGRAMAS</t>
  </si>
  <si>
    <t>17.2.2  CONVENIOS Y OTRAS TRANSFERENCIAS (CAPÍTULOS 4 Y 7)
CLASIFICADOS POR POLÍTICAS Y PROGRAMAS (Continuación)</t>
  </si>
  <si>
    <t>Impuesto sobre las bolsas de plástico de un solo uso</t>
  </si>
  <si>
    <t>Cuadro 19.1</t>
  </si>
  <si>
    <t>Cuadro 19.2</t>
  </si>
  <si>
    <t>Cuadro 20</t>
  </si>
  <si>
    <t>PROGRAMA 412.D. COMPET.Y CALIDAD SANIDAD AGRARIA</t>
  </si>
  <si>
    <t>PROGRAMA 414.B. DESARROLLO DEL MEDIO RURAL</t>
  </si>
  <si>
    <t>(2) Se declara inconstitucional y nulo, por sentencia del TC de 14 de abril de 2016</t>
  </si>
  <si>
    <t>Impuesto sobre la producción de energía eléctrica de origen nuclear (2)</t>
  </si>
  <si>
    <t xml:space="preserve">              </t>
  </si>
  <si>
    <t>Fuentes:  Dirección General de Fondos Comunitarios. Ministerio de Hacienda.</t>
  </si>
  <si>
    <t xml:space="preserve">             Unidad Administradora del Fondo Social Europeo. Ministerio de Trabajo, Migraciones y Seguridad Social.</t>
  </si>
  <si>
    <t xml:space="preserve">             Dirección General de Servicios. Ministerio de Agricultura, Pesca y Alimentación.</t>
  </si>
  <si>
    <t xml:space="preserve">             Fondo Español de Garantía Agraria. Ministerio de Agricultura, Pesca y Alimentación.</t>
  </si>
  <si>
    <t>Secretaria General de Financiación Autonómica y Local. Ministerio de Hacienda.</t>
  </si>
  <si>
    <t>Unidad Administradora del Fondo Social Europeo. Ministerio de Trabajo, Migraciones y Seguridad Social.</t>
  </si>
  <si>
    <t>Dirección General de Fondos Comunitarios. Ministerio de Hacienda</t>
  </si>
  <si>
    <t>Recargo sobre el Impuesto sobre Actividades Económicas</t>
  </si>
  <si>
    <r>
      <t>Recargo sobre las cuotas mínimas del Impuesto sobre Actividades Económicas</t>
    </r>
    <r>
      <rPr>
        <sz val="8"/>
        <rFont val="Univers"/>
        <family val="2"/>
      </rPr>
      <t xml:space="preserve"> </t>
    </r>
  </si>
  <si>
    <t>IMPUESTO SOBRE DEPÓSITOS DE ENTIDADES DE CRÉDITO</t>
  </si>
  <si>
    <t xml:space="preserve"> Otros tributos: Imp. Patrimonio, Imp. Act. Juego e Imp. Dep. Entd. Crédito</t>
  </si>
  <si>
    <t>RENDIMIENTO DEFINITIVO DE LOS TRIBUTOS ESPECÍFICOS DEL RÉGIMEN ECONÓMICO Y FISCAL DE CANARIAS</t>
  </si>
  <si>
    <t>Cuadro 22</t>
  </si>
  <si>
    <t>TOTAL RECAUDACIÓN LIQUIDA TRIBUTOS REF</t>
  </si>
  <si>
    <t>TOTAL RECAUDACIÓN A DISTRIBUIR</t>
  </si>
  <si>
    <t>IMPUESTO GENERAL INDIRECTO CANARIO (IGIC)</t>
  </si>
  <si>
    <t>FONDOS AGRARIOS</t>
  </si>
  <si>
    <t>IMPUESTO SOBRE DETERMINADOS MEDIOS DE TRANSPORTE</t>
  </si>
  <si>
    <t>INTERESES DE DEMORA, RECARGOS, APREMIO Y SANCIONES</t>
  </si>
  <si>
    <t>Impuesto sobre el impacto medioambiental causado por determinadas actividades (4)</t>
  </si>
  <si>
    <t>Impuesto sobre el impacto medioambiental causado por los grandes establecimientos comerciales (5)</t>
  </si>
  <si>
    <t>(4) La Disposición Final decimotercera de la Ley 9/2014, de 6 de noviembre, suspende desde el 1 de enero de 2013 la aplicación de este impuesto.</t>
  </si>
  <si>
    <t>(5) La Disposición Final decimotercera-bis de la Ley 9/2014, de 6 de noviembre, suspende desde el 1 de julio de 2012 la aplicación de este impuesto.</t>
  </si>
  <si>
    <t>(6) El tipo de gravamen es del 0%</t>
  </si>
  <si>
    <t>Impuesto sobre los premios del bingo (6)</t>
  </si>
  <si>
    <t>Impuesto compensatorio ambiental minero</t>
  </si>
  <si>
    <t xml:space="preserve">16.0.  DEL CAPÍTULO 4 "TRANSFERENCIAS CORRIENTES"  Y CAPÍTULO 7 "TRANSFERENCIAS DE CAPITAL
</t>
  </si>
  <si>
    <t>OTROS RECURSOS
AGRARIOS Y PESQUEROS</t>
  </si>
  <si>
    <t>FONDO SOCIAL
 EUROPEO</t>
  </si>
  <si>
    <t>- COSTES DE GESTIÓN</t>
  </si>
  <si>
    <t>A LA COMUNIDAD AUTÓNOMA DE CANARIAS</t>
  </si>
  <si>
    <t>A CORPORACIONES LOCALES</t>
  </si>
  <si>
    <t>Fuente: Consejería de Hacienda del Gobierno de Canarias.</t>
  </si>
  <si>
    <t>Impuesto sobre la provisión de contenidos por parte de prestadores de servicios de comunicaciones electrónicas y de fomento del sector audiovisual y la difusión cultural digital (7)</t>
  </si>
  <si>
    <t>(7) Se declara inconstitucional y nulo</t>
  </si>
  <si>
    <t>Impuesto sobre bebidas azucaradas envasadas</t>
  </si>
  <si>
    <t>Impuesto sobre el riesgo medioambiental de la producción, manipulación y transporte, custodia y emisión de elementos radiotóxicos</t>
  </si>
  <si>
    <t>Impuesto sobre las emisiones de dióxido de carbono de los vehículos de tracción mecánica (1)</t>
  </si>
  <si>
    <t>Impuesto sobre los activos no productivos de las personas jurídicas (1)</t>
  </si>
  <si>
    <t>Impuesto sobre tierras infrautilizadas (1)</t>
  </si>
  <si>
    <t>Canon del agua residual (antiguo canon de saneamiento)</t>
  </si>
  <si>
    <t>ARBITRIO A LA IMPORTACIÓN Y A LA ENTREGA DE MERCANCÍAS (AIEM)</t>
  </si>
  <si>
    <t>(8) Fue suprimido por la Ley 6/2015, de 29 de diciembre, de Medidas Fiscales y Administrativas para el año 2016</t>
  </si>
  <si>
    <t>Impuesto sobre grandes establecimientos comerciales (8)</t>
  </si>
  <si>
    <t>(2017-2016)</t>
  </si>
  <si>
    <t>Nota.- El importe de la deuda que figura en este cuadro se corresponde con la deuda del sector Administraciones Públicas de cada Comunidad correspondiente a los años 2017 y 2016 según el SEC 2010 de Contabilidad Nacional.</t>
  </si>
  <si>
    <t>ENDEUDAMIENTO POR MECANISMOS DE LIQUIDEZ  A 31/12/2017</t>
  </si>
  <si>
    <t xml:space="preserve"> </t>
  </si>
  <si>
    <t>PROGRAMA 261.N. PROM.ADMÓN. AYUDAS REHAB. ACC.VIVIENDA</t>
  </si>
  <si>
    <t>PROGRAMA 313.A. PRESTAC. SANITARIAS Y FARMACIA</t>
  </si>
  <si>
    <t>322L</t>
  </si>
  <si>
    <t>323M</t>
  </si>
  <si>
    <t>412C</t>
  </si>
  <si>
    <t>456D</t>
  </si>
  <si>
    <t>456M</t>
  </si>
  <si>
    <t>942A</t>
  </si>
  <si>
    <t>PROGRAMA 412 C. COMPET.Y CALIDAD DE LA PROD. Y MERCADOS AGRARIOS</t>
  </si>
  <si>
    <t>PROGRAMA 322.L.  INV.CENTROS EDUCATIVOS Y OTRAS ACTIVIDADES EDUCATIVAS</t>
  </si>
  <si>
    <t>PROGRAMA 942A. COOPERACIÓN ECONÓMICA LOCAL DEL ESTADO</t>
  </si>
  <si>
    <t>PROGRAMA 323.M.  BECAS Y AYUDAS ESTUDIANTES</t>
  </si>
  <si>
    <t>PROGRAMA 456 D.  ACTUACIÓN EN LA COSTA</t>
  </si>
  <si>
    <t>PROGRAMA 456 M.  ACTUACIONES PREVENCIÓN CONTAMIN. Y CAMBIO CLIMÁTICO</t>
  </si>
  <si>
    <t xml:space="preserve">Cuadro 17 </t>
  </si>
  <si>
    <t>POLÍTICA 31. SANIDAD</t>
  </si>
  <si>
    <t>PROGRAMA 241.A. FOMENTO INSERCIÓN Y ESTAB.LABORAL</t>
  </si>
  <si>
    <t>PROGRAMA 463A. INVESTIGACIÓN CIENTÍFICA</t>
  </si>
  <si>
    <t>PROGRAMA 942.A.  COOPERACIÓN ECONÓMICA LOCAL DEL ESTADO</t>
  </si>
  <si>
    <t>PROGRAMA 313  B.  SALUD PÚBLICA, SAN.EXT. Y CALIDAD</t>
  </si>
  <si>
    <t>PROGRAMA 467H. INVESTIG. ENERGÉTICA MEDIOAMBIENTAL Y TECNOLÓGICA</t>
  </si>
  <si>
    <t>Reintegros Anticipos por aplazamiento liquidación a 204 mensualidades</t>
  </si>
  <si>
    <t>Educación Cultura y Deporte</t>
  </si>
  <si>
    <t xml:space="preserve"> Energía, Turismo y Agenda Digital</t>
  </si>
  <si>
    <t>Agricultura y  Pesca, Alimentación y Medio Ambiente</t>
  </si>
  <si>
    <t>Presidencia y para las Admones. Territoriales</t>
  </si>
  <si>
    <t>Hacienda y Función Pública</t>
  </si>
  <si>
    <t>Sanidad Servicios Sociales e Igualdad</t>
  </si>
  <si>
    <t>Fuente: Liquidación del sistema de financiación. Año 2017</t>
  </si>
  <si>
    <t xml:space="preserve">Fuente: AEAT y Documento Recaudación por Tributos Cedidos gestionados por las Comunidades Autónomas y Tributos Concertados. Ejercicio 2017 elaborado por la Inspección General del Ministerio de Hacienda </t>
  </si>
  <si>
    <t>Cuadro 2</t>
  </si>
  <si>
    <t>FONDO DE SUFICIENCIA 
DETERMINACIÓN DEL FONDO DE SUFICIENCIA GLOBAL</t>
  </si>
  <si>
    <t>Valor en el año base 2007
del FSG tras la regularización 
del art. 10.3 a 1.1.2016</t>
  </si>
  <si>
    <t>Valor en el año base 2007 del FSG a 1.1.2017</t>
  </si>
  <si>
    <t>Fondo de Suficiencia Global 2017</t>
  </si>
  <si>
    <t>Total entregas a cuenta 2017</t>
  </si>
  <si>
    <t>Pagos en el año 2017</t>
  </si>
  <si>
    <t>Liquidación 2017 practicada en 2019</t>
  </si>
  <si>
    <t>Entregas a cuenta año 2017</t>
  </si>
  <si>
    <t>Fuente: Liquidación del sistema de financiación. Años 2015 y 2017</t>
  </si>
  <si>
    <t>Liquidación Sistema de Financiación del año 2015</t>
  </si>
  <si>
    <t>Total recursos  percibidos 2017</t>
  </si>
  <si>
    <t>Fuente: AEAT y Documento Recaudación por Tributos Cedidos gestionados por las Comunidades Autónomas y Tributos Concertados. Ejercicio 2017 elaborado por la Inspección General del Ministerio de Hacienda</t>
  </si>
  <si>
    <t>OTROS TRIBUTOS: IMPUESTO SOBRE EL PATRIMONIO, IMPUESTO SOBRE ACTIVIDADES DE JUEGO E</t>
  </si>
  <si>
    <t xml:space="preserve"> IMPUESTO SOBRE DEPÓSITOS DE ENTIDADES DE CRÉDITO</t>
  </si>
  <si>
    <t>Cuadro 1</t>
  </si>
  <si>
    <t>RECAUDACIÓN POR TRIBUTOS CONCERTADOS EN EL TERRITORIO DEL PAÍS VASCO</t>
  </si>
  <si>
    <t>CONCEPTOS</t>
  </si>
  <si>
    <t>DIPUTACIÓN DE</t>
  </si>
  <si>
    <t xml:space="preserve">IMPORTE 
POR
CONCEPTOS </t>
  </si>
  <si>
    <t xml:space="preserve">ÁLAVA </t>
  </si>
  <si>
    <t>GIPUZKOA</t>
  </si>
  <si>
    <t>BIZKAIA</t>
  </si>
  <si>
    <t>Impuesto sobre la Renta de las Personas Físicas</t>
  </si>
  <si>
    <t>Impuesto sobre Sociedades</t>
  </si>
  <si>
    <t>Impuesto sobre Patrimonio</t>
  </si>
  <si>
    <t>Impuesto sobre no residentes</t>
  </si>
  <si>
    <t>Impuesto sobre la Producción de Energía Eléctrica</t>
  </si>
  <si>
    <t>Impuesto sobre Depósitos de Entidades de Crédito</t>
  </si>
  <si>
    <t>TOTAL CAPITULO I.- IMPUESTOS DIRECTOS</t>
  </si>
  <si>
    <t>Impuesto sobre Transmisiones Patrimoniales</t>
  </si>
  <si>
    <t>Impuesto sobre Actos Jurídicos Documentados</t>
  </si>
  <si>
    <t>Impuesto Especial s/ determinados medios de transporte</t>
  </si>
  <si>
    <t>Impuestos Especiales Fabricación:</t>
  </si>
  <si>
    <t xml:space="preserve"> - s/ Alcoholes y Productos Intermedios</t>
  </si>
  <si>
    <t xml:space="preserve"> - s/ Cerveza</t>
  </si>
  <si>
    <t xml:space="preserve"> - Impuesto Especial.  Hidrocarburos</t>
  </si>
  <si>
    <t xml:space="preserve"> - Impuesto Especial. Labores del Tabaco</t>
  </si>
  <si>
    <t xml:space="preserve"> - Impuesto Electricidad</t>
  </si>
  <si>
    <t>Impuesto s/ventas Minoristas  Hidrocarburos</t>
  </si>
  <si>
    <t>Impuestos sobre Primas de Seguros</t>
  </si>
  <si>
    <t>Impuesto sobre Actividades del Juego</t>
  </si>
  <si>
    <t>Impuesto sobre Gases Fluorados de Efecto Invernadero</t>
  </si>
  <si>
    <t>TOTAL CAPITULO II.- IMPUESTOS INDIRECTOS</t>
  </si>
  <si>
    <t>Tasas sobre el Juego</t>
  </si>
  <si>
    <t>Otros ingresos</t>
  </si>
  <si>
    <t>TOTAL CAPITULO III.- TASAS Y OTROS INGRESOS</t>
  </si>
  <si>
    <t>TOTAL RECAUDACIÓN TRIBUTOS CONCERTADOS</t>
  </si>
  <si>
    <t>Fuente: Elaboración propia a partir del documento "Recaudación por Tributos Cedidos gestionados por las Comunidades Autónomas y Tributos Concertados. Ejercicio 2017" elaborado por la Inspección General del Ministerio de Hacienda y datos propios de la SGFAL</t>
  </si>
  <si>
    <t xml:space="preserve">TRANSFERENCIAS DE LOS TERRITORIOS HISTÓRICOS A LA COMUNIDAD AUTÓNOMA DEL PAÍS VASCO </t>
  </si>
  <si>
    <t>TERRITORIOS 
HISTÓRICOS</t>
  </si>
  <si>
    <t xml:space="preserve">          IMPORTE</t>
  </si>
  <si>
    <t>ÁLAVA</t>
  </si>
  <si>
    <t>FINANCIACIÓN COMPLEMENTARIA DE LA COMUNIDAD AUTÓNOMA DEL PAÍS VASCO</t>
  </si>
  <si>
    <t>IMPORTE</t>
  </si>
  <si>
    <t>RESUMEN POR CONCEPTOS</t>
  </si>
  <si>
    <t>TRIBUTOS Y OTROS INGRESOS</t>
  </si>
  <si>
    <t>IMPUESTO SOBRE EL JUEGO DEL BINGO</t>
  </si>
  <si>
    <t>RECARGO DE LA TASA SOBRE EL JUEGO</t>
  </si>
  <si>
    <t>CANON DE AGUA</t>
  </si>
  <si>
    <t xml:space="preserve">OTRAS TASAS E INGRESOS </t>
  </si>
  <si>
    <t>FONDOS DE LA UE</t>
  </si>
  <si>
    <t>FEADER</t>
  </si>
  <si>
    <t xml:space="preserve">FEAGA </t>
  </si>
  <si>
    <t>FEP</t>
  </si>
  <si>
    <t>FEMP</t>
  </si>
  <si>
    <t>OTROS RECURSOS AGRARIOS Y PESQUEROS</t>
  </si>
  <si>
    <t>TRANSFERENCIAS</t>
  </si>
  <si>
    <t>DEL ESTADO</t>
  </si>
  <si>
    <t>SUMA DE RECURSOS COMPLEMENTARIOS</t>
  </si>
  <si>
    <t xml:space="preserve">Fuente: </t>
  </si>
  <si>
    <t>RECAUDACIÓN DE LA COMUNIDAD FORAL DE NAVARRA POR TRIBUTOS CONVENIDOS</t>
  </si>
  <si>
    <t>Impuesto sobre Patrimonio de las Personas Físicas</t>
  </si>
  <si>
    <t>Gravamen sobre revalorización de Activos</t>
  </si>
  <si>
    <t>Impuesto sobre producción Energía Eléctrica</t>
  </si>
  <si>
    <t>Impuesto Especial sobre determinados medios de transporte</t>
  </si>
  <si>
    <t>Impuestos Especiales de Fabricación:</t>
  </si>
  <si>
    <t xml:space="preserve"> - Impuesto Especial. Tabacos</t>
  </si>
  <si>
    <t>Recargo de Apremio e Intereses de Demora</t>
  </si>
  <si>
    <t xml:space="preserve">Resto conceptos </t>
  </si>
  <si>
    <t>Fuente: Elaboración propia a partir del documento "Recaudación por Tributos Cedidos gestionados por las Comunidades Autónomas y Tributos Concertados. Ejercicio 2017" elaborado por la Inspección General del Ministerio de Hacienda  y datos propios de la SGFAL</t>
  </si>
  <si>
    <t>FINANCIACIÓN COMPLEMENTARIA DE LA COMUNIDAD FORAL DE NAVARRA</t>
  </si>
  <si>
    <t>CANON DE SANEAMIENTO</t>
  </si>
  <si>
    <t>IMPUESTO SOBRE GRANDES ESTABLECIMIENTOS COMERCIALES</t>
  </si>
  <si>
    <t>TASAS E INGRESOS DE CAPÍTULO III</t>
  </si>
  <si>
    <t>AYUDAS PROCEDENTES  DE LA UE</t>
  </si>
  <si>
    <t>FEAGA</t>
  </si>
  <si>
    <t>TRANSFERENCIAS DEL ESTADO</t>
  </si>
  <si>
    <t>CAP. IV</t>
  </si>
  <si>
    <t>CAP.VII</t>
  </si>
  <si>
    <t>PARTICIPACIÓN DE LAS DIPUTACIONES EN INGRESOS DEL ESTADO</t>
  </si>
  <si>
    <t>Fuente: Memoria de la ejecución presupuestaria de Navarra, ejercicio 2017.</t>
  </si>
  <si>
    <t>TOTAL RECURSOS NO FINANCIEROS DISPONIBLES</t>
  </si>
  <si>
    <t>PAÍS VASCO</t>
  </si>
  <si>
    <t>NAVARRA</t>
  </si>
  <si>
    <t>TRIBUTOS CONCERTADOS</t>
  </si>
  <si>
    <t>APORTACIÓN DE DIPUTACIONES A LA CAPV (*)</t>
  </si>
  <si>
    <t>INGRESOS DE LA COMUNIDAD</t>
  </si>
  <si>
    <t>TOTAL INGRESOS</t>
  </si>
  <si>
    <t>CUPO / APORTACIÓN AL ESTADO  (*)</t>
  </si>
  <si>
    <t>APORTACIONES A AYUNTAMIENTOS (*)</t>
  </si>
  <si>
    <t>TOTAL RECURSOS DISPONIBLES</t>
  </si>
  <si>
    <t>Fuente: Memoria de la ejecución presupuestaria de Navarra, ejercicio 2017. Resto cuadros y datos propios de la SGFAL.</t>
  </si>
  <si>
    <t>Nota.- El importe de la deuda que figura en este cuadro se corresponde con la deuda del sector Administraciones Públicas de cada Comunidad correspondiente a los años 2017 y 2016 según el  SEC 2010 de Contabilidad Nacional.</t>
  </si>
  <si>
    <t>Fuente: Boletín Estadístico del Banco de España</t>
  </si>
  <si>
    <t>Fuente: Web del Gobierno Vasco. Ejecución del Presupuesto de la Administración General de la Comunidad Autónoma del País Vasco de 2017</t>
  </si>
  <si>
    <t>Dirección General de Fondos Comunitarios. Ministerio de Hacienda.</t>
  </si>
  <si>
    <t>Unidad Administradora del Fondo Social Europeo. Ministerio de Empleo y Seguridad Social.</t>
  </si>
  <si>
    <t>Dirección General de Servicios. Ministerio de Agricultura, Alimentación y Medio Ambiente.</t>
  </si>
  <si>
    <t>Fondo Español de Garantía Agraria. Ministerio de Agricultura, Alimentación y Medio Ambiente.</t>
  </si>
  <si>
    <t xml:space="preserve">Web del Gobierno Vasco. Ejecución del Presupuesto de la Administración General de la Comunidad </t>
  </si>
  <si>
    <t xml:space="preserve"> Autónoma del País Vasco de 2017</t>
  </si>
  <si>
    <t>Intervención General de la Administración del Estado y Ministerios afectados.</t>
  </si>
  <si>
    <t>Rendimiento de la Tarifa autonómica IRPF 2017 
(con ejercicio de la competencia normativa)</t>
  </si>
  <si>
    <t>8.1. INCREMENTO ITE 2007/2017</t>
  </si>
  <si>
    <t>8.2. CÁLCULO DE LOS RECURSOS TRIBUTARIOS EN TÉRMINOS NORMATIVOS DEL AÑO 2017</t>
  </si>
  <si>
    <t>Recursos tributarios no sujetos a liquidación en términos normativos 2017</t>
  </si>
  <si>
    <t>Recursos tributarios sujetos a liquidación en términos normativos 2017</t>
  </si>
  <si>
    <t>75% de los Recursos tributarios 2017</t>
  </si>
  <si>
    <t>Índice de crecimiento ITE 2007-2017</t>
  </si>
  <si>
    <t>Importe definitivo de la aportación del Estado 2017</t>
  </si>
  <si>
    <t xml:space="preserve">Revisión en el año base 2007
del FSG de 2017 por variación en los tipos impositivos </t>
  </si>
  <si>
    <t>(1)=(6) Cuadro 8.2</t>
  </si>
  <si>
    <t>(2)=(10) Cuadro 8.2</t>
  </si>
  <si>
    <t>Participación en el Fondo de Garantía 2017</t>
  </si>
  <si>
    <t xml:space="preserve"> Año 2017</t>
  </si>
  <si>
    <t xml:space="preserve"> Incremento 2007/2017</t>
  </si>
  <si>
    <t>(5)=(4)* Incremento ITE 2007/2017</t>
  </si>
  <si>
    <t xml:space="preserve">(*) Las Diputaciones Forales recaudan los tributos concertados y efectúan las aportaciones a la Comunidad Autónoma. Asimismo, con tales tributos concertados satisfacen la participación en dichos tributos a las Entidades Locales de su ámbito territorial y efectúan el pago al Estado, a través de la Comunidad Autónoma, del cupo. </t>
  </si>
  <si>
    <t>Tasas afectas a los servicios transferidos (en términos normativos)</t>
  </si>
  <si>
    <t>I. Determinados Medios de Transporte</t>
  </si>
  <si>
    <t xml:space="preserve"> I. Sucesiones y Donaciones</t>
  </si>
  <si>
    <t>I. Actos Jurídicos Documentados</t>
  </si>
  <si>
    <t xml:space="preserve"> Tasas sobre Juego</t>
  </si>
  <si>
    <t xml:space="preserve">50% Recaudación cedida a las CC.AA.  </t>
  </si>
  <si>
    <t>Economía, Industria y Competividad</t>
  </si>
  <si>
    <t xml:space="preserve"> POLITICA 23. SERVICIOS SOCIALES Y PROMOCIÓN SOCIAL</t>
  </si>
  <si>
    <t xml:space="preserve"> POLITICA 24. FOMENTO
 DEL EMPLEO</t>
  </si>
  <si>
    <t xml:space="preserve"> POLITICA 26. ACCESO A LA VIVIENDA Y FOMENTO DE LA EDIFICACIÓN</t>
  </si>
  <si>
    <t xml:space="preserve"> POLITICA 31. SANIDAD</t>
  </si>
  <si>
    <t>POLITICA 32.  EDUCACIÓN</t>
  </si>
  <si>
    <t>POLÍTICA 44.  SUBV. AL TRANSPORTE</t>
  </si>
  <si>
    <t xml:space="preserve"> POLÍTICA 46.  INVESTIGACIÓN, DESARROLLO E INNOVACIÓN</t>
  </si>
  <si>
    <t xml:space="preserve"> POLITICA 92. SERVICIOS DE
 CARÁCTER GENERAL</t>
  </si>
  <si>
    <t xml:space="preserve"> POLITICA 94. TRANSF. A OTRAS
 ADMONES. PÚBLICAS </t>
  </si>
  <si>
    <t>17.2. SUBVENCIONES GESTIONADAS, CONVENIOS Y CONTRATOS-PROGRAMA (CAPÍTULOS 4 Y 7)
CLASIFICADOS POR POLÍTICAS Y PROGRAMAS</t>
  </si>
  <si>
    <t>FONDO DE
 COHESIÓN</t>
  </si>
  <si>
    <t>(8)=(1)+(2)+...+(7)</t>
  </si>
  <si>
    <t>Recursos tributarios sujetos a liquidación en términos normativos</t>
  </si>
  <si>
    <t>Recursos tributarios no sujetos a liquidación en términos normativos</t>
  </si>
  <si>
    <t xml:space="preserve"> RECURSOS DEL SISTEMA DE FINANCIACIÓN SUJETOS A LIQUIDACIÓN
11.1 RENDIMIENTO DEFINITIVO DE LOS RECURSOS EN EL AÑO 2017</t>
  </si>
  <si>
    <t xml:space="preserve">       Unidad Administradora del Fondo Social Europeo. Ministerio de Trabajo, Migraciones y Seguridad Social.</t>
  </si>
  <si>
    <t xml:space="preserve">       Dirección General de Servicios. Ministerio de Agricultura, Pesca y Alimentación.</t>
  </si>
  <si>
    <t xml:space="preserve">       Fondo Español de Garantía Agraria. Ministerio de Agricultura, Pesca y Alimentación.</t>
  </si>
  <si>
    <t xml:space="preserve">       Dirección General de Fondos Comunitarios. Ministerio de Hacienda.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</si>
</sst>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s_-;\-* #,##0\ _P_t_s_-;_-* &quot;-&quot;\ _P_t_s_-;_-@_-"/>
    <numFmt numFmtId="167" formatCode="#,##0\ \ "/>
    <numFmt numFmtId="168" formatCode="#,##0.0\ \ "/>
    <numFmt numFmtId="169" formatCode="#,##0.00\ \ "/>
    <numFmt numFmtId="170" formatCode="#,##0.00\ \ \ \ "/>
    <numFmt numFmtId="171" formatCode="#,##0;\(#,##0\)"/>
    <numFmt numFmtId="172" formatCode="#,##0_);\(#,##0\)"/>
    <numFmt numFmtId="173" formatCode="#,##0.00\ \ \ "/>
    <numFmt numFmtId="174" formatCode="#,##0.00\ "/>
    <numFmt numFmtId="175" formatCode="0.000000"/>
    <numFmt numFmtId="176" formatCode="#,##0\ \ \ \ \ ;\-#,##0\ \ \ \ \ "/>
    <numFmt numFmtId="177" formatCode="#,##0.00;\(#,##0.00\)"/>
    <numFmt numFmtId="178" formatCode="#,##0.00\ \ \ \ \ \ \ \ "/>
    <numFmt numFmtId="179" formatCode="#,##0.00\ \ \ \ \ \ "/>
    <numFmt numFmtId="180" formatCode="#,##0.000000\ \ \ \ \ "/>
    <numFmt numFmtId="181" formatCode="0.000000\ \ \ \ \ \ "/>
    <numFmt numFmtId="182" formatCode="#,##0.00\ \ \ \ \ \ \ \ \ "/>
    <numFmt numFmtId="183" formatCode="#,##0.00\ \ \ \ \ \ \ "/>
    <numFmt numFmtId="184" formatCode="0.000000\ \ \ \ \ "/>
    <numFmt numFmtId="185" formatCode="#,##0.00\ \ \ \ \ \ \ \ \ \ "/>
    <numFmt numFmtId="186" formatCode="#,##0.00\ \ \ \ \ \ \ \ \ \ \ \ \ \ \ "/>
    <numFmt numFmtId="187" formatCode="#,##0.00;\-#,##0.00;\-"/>
    <numFmt numFmtId="188" formatCode="#,##0.00\ \ \ \ ;\-#,##0.00\ \ \ \ ;\-"/>
    <numFmt numFmtId="189" formatCode="#,##0.000000"/>
    <numFmt numFmtId="190" formatCode="#,##0.0000\ \ "/>
    <numFmt numFmtId="191" formatCode="#,##0.0000\ \ \ "/>
    <numFmt numFmtId="192" formatCode="#,##0.00000\ \ "/>
    <numFmt numFmtId="193" formatCode="#,##0.0000"/>
    <numFmt numFmtId="194" formatCode="#,##0.000000\ "/>
    <numFmt numFmtId="195" formatCode="#,##0.0000000\ "/>
    <numFmt numFmtId="196" formatCode="#,##0.00000000\ "/>
    <numFmt numFmtId="197" formatCode="0.0%"/>
    <numFmt numFmtId="198" formatCode="#,##0.00000"/>
    <numFmt numFmtId="199" formatCode="#,##0.00\ \ \ \ \ \ \ \ \ ;\-#,##0.00\ \ \ \ \ \ \ \ \ ;\-\ \ \ \ \ \ \ \ \ "/>
    <numFmt numFmtId="200" formatCode="#,##0.00\ \ \ \ ;\-#,##0.00\ \ \ \ ;\-\ \ \ \ "/>
    <numFmt numFmtId="201" formatCode="#,##0.00;\-#,##0.00;"/>
    <numFmt numFmtId="202" formatCode="#,##0.00\ \ \ \ \ "/>
    <numFmt numFmtId="203" formatCode="#,##0.00_ ;\-#,##0.00\ "/>
    <numFmt numFmtId="204" formatCode="0.0000\ \ \ \ \ \ "/>
    <numFmt numFmtId="205" formatCode="0.00\ \ \ \ \ \ "/>
    <numFmt numFmtId="206" formatCode="#,##0.0\ \ \ \ \ "/>
    <numFmt numFmtId="207" formatCode="#,##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,##0.000"/>
    <numFmt numFmtId="213" formatCode="#,##0.000\ \ "/>
    <numFmt numFmtId="214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8"/>
      <color indexed="63"/>
      <name val="Arial"/>
      <family val="2"/>
    </font>
    <font>
      <sz val="8"/>
      <name val="Univers"/>
      <family val="2"/>
    </font>
    <font>
      <u val="single"/>
      <sz val="9"/>
      <name val="Arial"/>
      <family val="2"/>
    </font>
    <font>
      <u val="single"/>
      <sz val="8"/>
      <color indexed="63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42">
    <xf numFmtId="0" fontId="0" fillId="0" borderId="0" xfId="0" applyAlignment="1">
      <alignment/>
    </xf>
    <xf numFmtId="168" fontId="5" fillId="0" borderId="10" xfId="63" applyNumberFormat="1" applyFont="1" applyBorder="1" applyAlignment="1" quotePrefix="1">
      <alignment horizontal="right"/>
      <protection/>
    </xf>
    <xf numFmtId="0" fontId="4" fillId="0" borderId="11" xfId="72" applyFont="1" applyBorder="1" applyAlignment="1">
      <alignment horizontal="center" vertical="center" wrapText="1"/>
      <protection/>
    </xf>
    <xf numFmtId="4" fontId="5" fillId="0" borderId="0" xfId="72" applyNumberFormat="1" applyFont="1" applyBorder="1">
      <alignment/>
      <protection/>
    </xf>
    <xf numFmtId="0" fontId="0" fillId="0" borderId="0" xfId="0" applyBorder="1" applyAlignment="1">
      <alignment/>
    </xf>
    <xf numFmtId="0" fontId="4" fillId="0" borderId="12" xfId="72" applyFont="1" applyBorder="1" applyAlignment="1">
      <alignment horizontal="center" vertical="center"/>
      <protection/>
    </xf>
    <xf numFmtId="0" fontId="5" fillId="0" borderId="0" xfId="72" applyFont="1">
      <alignment/>
      <protection/>
    </xf>
    <xf numFmtId="4" fontId="0" fillId="0" borderId="0" xfId="0" applyNumberFormat="1" applyAlignment="1">
      <alignment/>
    </xf>
    <xf numFmtId="0" fontId="5" fillId="0" borderId="10" xfId="67" applyFont="1" applyBorder="1">
      <alignment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3" xfId="67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49" fontId="4" fillId="0" borderId="13" xfId="67" applyNumberFormat="1" applyFont="1" applyBorder="1" applyAlignment="1">
      <alignment horizontal="center" vertical="center" wrapText="1"/>
      <protection/>
    </xf>
    <xf numFmtId="0" fontId="4" fillId="0" borderId="12" xfId="67" applyFont="1" applyBorder="1" applyAlignment="1">
      <alignment horizontal="center" vertical="center"/>
      <protection/>
    </xf>
    <xf numFmtId="4" fontId="4" fillId="0" borderId="12" xfId="67" applyNumberFormat="1" applyFont="1" applyBorder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168" fontId="4" fillId="0" borderId="0" xfId="62" applyNumberFormat="1" applyFont="1" applyAlignment="1">
      <alignment horizontal="centerContinuous" vertical="center" wrapText="1"/>
      <protection/>
    </xf>
    <xf numFmtId="168" fontId="5" fillId="0" borderId="0" xfId="62" applyNumberFormat="1" applyFont="1" applyAlignment="1">
      <alignment horizontal="centerContinuous" vertical="center" wrapText="1"/>
      <protection/>
    </xf>
    <xf numFmtId="168" fontId="5" fillId="0" borderId="10" xfId="62" applyNumberFormat="1" applyFont="1" applyBorder="1">
      <alignment/>
      <protection/>
    </xf>
    <xf numFmtId="168" fontId="5" fillId="0" borderId="10" xfId="62" applyNumberFormat="1" applyFont="1" applyBorder="1" applyAlignment="1" quotePrefix="1">
      <alignment horizontal="right"/>
      <protection/>
    </xf>
    <xf numFmtId="4" fontId="5" fillId="0" borderId="0" xfId="0" applyNumberFormat="1" applyFont="1" applyAlignment="1">
      <alignment/>
    </xf>
    <xf numFmtId="168" fontId="4" fillId="0" borderId="15" xfId="62" applyNumberFormat="1" applyFont="1" applyBorder="1" applyAlignment="1">
      <alignment horizontal="center" vertical="center" wrapText="1"/>
      <protection/>
    </xf>
    <xf numFmtId="168" fontId="4" fillId="0" borderId="15" xfId="62" applyNumberFormat="1" applyFont="1" applyBorder="1" applyAlignment="1">
      <alignment horizontal="centerContinuous" vertical="center" wrapText="1"/>
      <protection/>
    </xf>
    <xf numFmtId="168" fontId="4" fillId="0" borderId="15" xfId="62" applyNumberFormat="1" applyFont="1" applyBorder="1" applyAlignment="1" quotePrefix="1">
      <alignment horizontal="center" vertical="center" wrapText="1"/>
      <protection/>
    </xf>
    <xf numFmtId="168" fontId="4" fillId="0" borderId="12" xfId="62" applyNumberFormat="1" applyFont="1" applyBorder="1" applyAlignment="1">
      <alignment horizontal="center" vertical="center"/>
      <protection/>
    </xf>
    <xf numFmtId="168" fontId="4" fillId="0" borderId="0" xfId="63" applyNumberFormat="1" applyFont="1" applyAlignment="1">
      <alignment horizontal="centerContinuous" vertical="center" wrapText="1"/>
      <protection/>
    </xf>
    <xf numFmtId="168" fontId="5" fillId="0" borderId="0" xfId="63" applyNumberFormat="1" applyFont="1" applyAlignment="1">
      <alignment horizontal="centerContinuous" vertical="center" wrapText="1"/>
      <protection/>
    </xf>
    <xf numFmtId="168" fontId="5" fillId="0" borderId="10" xfId="63" applyNumberFormat="1" applyFont="1" applyBorder="1">
      <alignment/>
      <protection/>
    </xf>
    <xf numFmtId="168" fontId="4" fillId="0" borderId="15" xfId="63" applyNumberFormat="1" applyFont="1" applyBorder="1" applyAlignment="1">
      <alignment horizontal="centerContinuous" vertical="center" wrapText="1"/>
      <protection/>
    </xf>
    <xf numFmtId="168" fontId="4" fillId="0" borderId="12" xfId="63" applyNumberFormat="1" applyFont="1" applyBorder="1" applyAlignment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4" fontId="5" fillId="0" borderId="0" xfId="0" applyNumberFormat="1" applyFont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 wrapText="1"/>
    </xf>
    <xf numFmtId="174" fontId="5" fillId="0" borderId="0" xfId="0" applyNumberFormat="1" applyFont="1" applyAlignment="1">
      <alignment/>
    </xf>
    <xf numFmtId="174" fontId="4" fillId="0" borderId="11" xfId="0" applyNumberFormat="1" applyFont="1" applyBorder="1" applyAlignment="1">
      <alignment horizontal="center" vertical="center" wrapText="1"/>
    </xf>
    <xf numFmtId="174" fontId="6" fillId="0" borderId="13" xfId="0" applyNumberFormat="1" applyFont="1" applyBorder="1" applyAlignment="1" quotePrefix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9" fontId="5" fillId="0" borderId="0" xfId="68" applyNumberFormat="1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10" xfId="68" applyFont="1" applyBorder="1">
      <alignment/>
      <protection/>
    </xf>
    <xf numFmtId="0" fontId="0" fillId="0" borderId="10" xfId="0" applyBorder="1" applyAlignment="1">
      <alignment/>
    </xf>
    <xf numFmtId="0" fontId="5" fillId="0" borderId="10" xfId="68" applyFont="1" applyBorder="1" applyAlignment="1">
      <alignment horizontal="right"/>
      <protection/>
    </xf>
    <xf numFmtId="0" fontId="5" fillId="0" borderId="0" xfId="68" applyFont="1">
      <alignment/>
      <protection/>
    </xf>
    <xf numFmtId="0" fontId="4" fillId="0" borderId="15" xfId="68" applyFont="1" applyBorder="1" applyAlignment="1">
      <alignment horizontal="center" vertical="center" wrapText="1"/>
      <protection/>
    </xf>
    <xf numFmtId="0" fontId="4" fillId="0" borderId="15" xfId="68" applyFont="1" applyBorder="1" applyAlignment="1" quotePrefix="1">
      <alignment horizontal="center" vertical="center" wrapText="1"/>
      <protection/>
    </xf>
    <xf numFmtId="0" fontId="4" fillId="0" borderId="13" xfId="68" applyFont="1" applyBorder="1" applyAlignment="1">
      <alignment horizontal="center" vertical="center" wrapText="1"/>
      <protection/>
    </xf>
    <xf numFmtId="0" fontId="4" fillId="0" borderId="12" xfId="68" applyFont="1" applyBorder="1" applyAlignment="1">
      <alignment horizontal="left" vertical="center"/>
      <protection/>
    </xf>
    <xf numFmtId="169" fontId="4" fillId="0" borderId="12" xfId="68" applyNumberFormat="1" applyFont="1" applyBorder="1" applyAlignment="1">
      <alignment vertical="center"/>
      <protection/>
    </xf>
    <xf numFmtId="0" fontId="3" fillId="0" borderId="0" xfId="65" applyAlignment="1">
      <alignment vertical="center"/>
      <protection/>
    </xf>
    <xf numFmtId="0" fontId="8" fillId="0" borderId="10" xfId="65" applyFont="1" applyBorder="1" applyAlignment="1">
      <alignment horizontal="right" vertical="center"/>
      <protection/>
    </xf>
    <xf numFmtId="4" fontId="3" fillId="0" borderId="0" xfId="65" applyNumberForma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10" xfId="66" applyFont="1" applyBorder="1">
      <alignment/>
      <protection/>
    </xf>
    <xf numFmtId="0" fontId="5" fillId="0" borderId="10" xfId="66" applyFont="1" applyBorder="1" applyAlignment="1" applyProtection="1">
      <alignment horizontal="right"/>
      <protection/>
    </xf>
    <xf numFmtId="0" fontId="5" fillId="0" borderId="0" xfId="66" applyFont="1">
      <alignment/>
      <protection/>
    </xf>
    <xf numFmtId="4" fontId="5" fillId="0" borderId="0" xfId="66" applyNumberFormat="1" applyFont="1">
      <alignment/>
      <protection/>
    </xf>
    <xf numFmtId="0" fontId="4" fillId="0" borderId="15" xfId="66" applyFont="1" applyBorder="1" applyAlignment="1" applyProtection="1" quotePrefix="1">
      <alignment horizontal="center" vertical="center" wrapText="1"/>
      <protection/>
    </xf>
    <xf numFmtId="0" fontId="4" fillId="0" borderId="15" xfId="66" applyFont="1" applyBorder="1" applyAlignment="1" applyProtection="1">
      <alignment horizontal="center" vertical="center" wrapText="1"/>
      <protection/>
    </xf>
    <xf numFmtId="0" fontId="4" fillId="0" borderId="15" xfId="66" applyFont="1" applyBorder="1" applyAlignment="1" quotePrefix="1">
      <alignment horizontal="center" vertical="center" wrapText="1"/>
      <protection/>
    </xf>
    <xf numFmtId="0" fontId="4" fillId="0" borderId="12" xfId="66" applyFont="1" applyBorder="1" applyAlignment="1" applyProtection="1">
      <alignment horizontal="center" vertical="center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>
      <alignment/>
      <protection/>
    </xf>
    <xf numFmtId="0" fontId="5" fillId="0" borderId="0" xfId="73" applyFont="1" applyAlignment="1">
      <alignment vertical="center"/>
      <protection/>
    </xf>
    <xf numFmtId="0" fontId="5" fillId="0" borderId="10" xfId="73" applyFont="1" applyBorder="1">
      <alignment/>
      <protection/>
    </xf>
    <xf numFmtId="0" fontId="5" fillId="0" borderId="10" xfId="73" applyFont="1" applyBorder="1" applyAlignment="1" applyProtection="1">
      <alignment horizontal="right"/>
      <protection/>
    </xf>
    <xf numFmtId="0" fontId="5" fillId="0" borderId="0" xfId="73" applyFont="1">
      <alignment/>
      <protection/>
    </xf>
    <xf numFmtId="0" fontId="5" fillId="0" borderId="0" xfId="73" applyFont="1" applyBorder="1">
      <alignment/>
      <protection/>
    </xf>
    <xf numFmtId="0" fontId="4" fillId="0" borderId="15" xfId="73" applyFont="1" applyBorder="1" applyAlignment="1">
      <alignment horizontal="centerContinuous" vertical="center"/>
      <protection/>
    </xf>
    <xf numFmtId="0" fontId="5" fillId="0" borderId="0" xfId="73" applyFont="1" applyBorder="1" applyAlignment="1">
      <alignment horizontal="centerContinuous"/>
      <protection/>
    </xf>
    <xf numFmtId="0" fontId="4" fillId="0" borderId="15" xfId="73" applyFont="1" applyBorder="1" applyAlignment="1" applyProtection="1" quotePrefix="1">
      <alignment horizontal="center" vertical="center" wrapText="1"/>
      <protection/>
    </xf>
    <xf numFmtId="0" fontId="4" fillId="0" borderId="15" xfId="73" applyFont="1" applyBorder="1" applyAlignment="1">
      <alignment horizontal="center" vertical="center"/>
      <protection/>
    </xf>
    <xf numFmtId="0" fontId="4" fillId="0" borderId="12" xfId="73" applyFont="1" applyBorder="1" applyAlignment="1" applyProtection="1">
      <alignment horizontal="center" vertical="center"/>
      <protection/>
    </xf>
    <xf numFmtId="0" fontId="5" fillId="0" borderId="0" xfId="73" applyFont="1" applyAlignment="1" applyProtection="1">
      <alignment horizontal="left" vertical="center" wrapText="1"/>
      <protection/>
    </xf>
    <xf numFmtId="0" fontId="4" fillId="0" borderId="12" xfId="74" applyFont="1" applyBorder="1" applyAlignment="1">
      <alignment vertical="center" wrapText="1"/>
      <protection/>
    </xf>
    <xf numFmtId="0" fontId="5" fillId="0" borderId="0" xfId="72" applyFont="1" applyBorder="1" applyAlignment="1">
      <alignment vertical="center"/>
      <protection/>
    </xf>
    <xf numFmtId="174" fontId="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6" xfId="68" applyFont="1" applyBorder="1" applyAlignment="1" quotePrefix="1">
      <alignment horizontal="center" vertical="center" wrapText="1"/>
      <protection/>
    </xf>
    <xf numFmtId="169" fontId="5" fillId="0" borderId="0" xfId="68" applyNumberFormat="1" applyFont="1" applyBorder="1" applyAlignment="1">
      <alignment vertical="center"/>
      <protection/>
    </xf>
    <xf numFmtId="169" fontId="5" fillId="0" borderId="17" xfId="68" applyNumberFormat="1" applyFont="1" applyBorder="1" applyAlignment="1">
      <alignment vertical="center"/>
      <protection/>
    </xf>
    <xf numFmtId="0" fontId="4" fillId="0" borderId="0" xfId="72" applyFont="1" applyAlignment="1">
      <alignment horizontal="center"/>
      <protection/>
    </xf>
    <xf numFmtId="0" fontId="0" fillId="0" borderId="0" xfId="0" applyAlignment="1">
      <alignment/>
    </xf>
    <xf numFmtId="0" fontId="5" fillId="0" borderId="0" xfId="72" applyFont="1" applyAlignment="1">
      <alignment vertical="center"/>
      <protection/>
    </xf>
    <xf numFmtId="4" fontId="5" fillId="0" borderId="0" xfId="72" applyNumberFormat="1" applyFont="1" applyBorder="1" applyAlignment="1">
      <alignment vertical="center"/>
      <protection/>
    </xf>
    <xf numFmtId="4" fontId="5" fillId="0" borderId="0" xfId="72" applyNumberFormat="1" applyFont="1" applyAlignment="1">
      <alignment vertical="center"/>
      <protection/>
    </xf>
    <xf numFmtId="4" fontId="0" fillId="0" borderId="0" xfId="0" applyNumberFormat="1" applyAlignment="1">
      <alignment vertical="center"/>
    </xf>
    <xf numFmtId="4" fontId="5" fillId="0" borderId="0" xfId="67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4" fontId="5" fillId="0" borderId="0" xfId="72" applyNumberFormat="1" applyFont="1" applyFill="1" applyBorder="1" applyAlignment="1">
      <alignment vertical="center"/>
      <protection/>
    </xf>
    <xf numFmtId="4" fontId="5" fillId="0" borderId="14" xfId="67" applyNumberFormat="1" applyFont="1" applyBorder="1" applyAlignment="1">
      <alignment vertical="center"/>
      <protection/>
    </xf>
    <xf numFmtId="4" fontId="5" fillId="0" borderId="0" xfId="0" applyNumberFormat="1" applyFont="1" applyBorder="1" applyAlignment="1">
      <alignment vertical="center"/>
    </xf>
    <xf numFmtId="174" fontId="5" fillId="0" borderId="0" xfId="0" applyNumberFormat="1" applyFont="1" applyAlignment="1">
      <alignment vertical="center"/>
    </xf>
    <xf numFmtId="0" fontId="5" fillId="0" borderId="0" xfId="67" applyFont="1" applyAlignment="1">
      <alignment vertical="center"/>
      <protection/>
    </xf>
    <xf numFmtId="4" fontId="5" fillId="0" borderId="0" xfId="67" applyNumberFormat="1" applyFont="1" applyAlignment="1">
      <alignment vertical="center"/>
      <protection/>
    </xf>
    <xf numFmtId="168" fontId="5" fillId="0" borderId="0" xfId="62" applyNumberFormat="1" applyFont="1" applyAlignment="1">
      <alignment vertical="center"/>
      <protection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63" applyFont="1" applyAlignment="1">
      <alignment vertical="center"/>
      <protection/>
    </xf>
    <xf numFmtId="170" fontId="5" fillId="0" borderId="0" xfId="63" applyNumberFormat="1" applyFont="1" applyAlignment="1">
      <alignment vertical="center"/>
      <protection/>
    </xf>
    <xf numFmtId="4" fontId="5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70" fontId="4" fillId="0" borderId="12" xfId="0" applyNumberFormat="1" applyFont="1" applyBorder="1" applyAlignment="1">
      <alignment vertical="center"/>
    </xf>
    <xf numFmtId="180" fontId="5" fillId="0" borderId="0" xfId="80" applyNumberFormat="1" applyFont="1" applyFill="1" applyAlignment="1">
      <alignment vertical="center"/>
      <protection/>
    </xf>
    <xf numFmtId="170" fontId="5" fillId="0" borderId="0" xfId="0" applyNumberFormat="1" applyFont="1" applyAlignment="1">
      <alignment vertical="center"/>
    </xf>
    <xf numFmtId="174" fontId="0" fillId="0" borderId="12" xfId="0" applyNumberFormat="1" applyBorder="1" applyAlignment="1">
      <alignment vertical="center"/>
    </xf>
    <xf numFmtId="174" fontId="4" fillId="0" borderId="0" xfId="0" applyNumberFormat="1" applyFont="1" applyBorder="1" applyAlignment="1">
      <alignment horizontal="center" vertical="center"/>
    </xf>
    <xf numFmtId="180" fontId="4" fillId="0" borderId="0" xfId="80" applyNumberFormat="1" applyFont="1" applyFill="1" applyBorder="1" applyAlignment="1">
      <alignment vertical="center"/>
      <protection/>
    </xf>
    <xf numFmtId="170" fontId="4" fillId="0" borderId="0" xfId="0" applyNumberFormat="1" applyFont="1" applyBorder="1" applyAlignment="1">
      <alignment vertical="center"/>
    </xf>
    <xf numFmtId="174" fontId="0" fillId="0" borderId="0" xfId="0" applyNumberFormat="1" applyBorder="1" applyAlignment="1">
      <alignment vertical="center"/>
    </xf>
    <xf numFmtId="175" fontId="4" fillId="0" borderId="0" xfId="80" applyNumberFormat="1" applyFont="1" applyFill="1" applyBorder="1" applyAlignment="1">
      <alignment vertical="center"/>
      <protection/>
    </xf>
    <xf numFmtId="174" fontId="4" fillId="0" borderId="0" xfId="0" applyNumberFormat="1" applyFont="1" applyBorder="1" applyAlignment="1">
      <alignment vertical="center"/>
    </xf>
    <xf numFmtId="0" fontId="5" fillId="0" borderId="0" xfId="72" applyFont="1" applyFill="1" applyBorder="1" applyAlignment="1">
      <alignment vertical="center"/>
      <protection/>
    </xf>
    <xf numFmtId="181" fontId="4" fillId="0" borderId="0" xfId="80" applyNumberFormat="1" applyFont="1" applyFill="1" applyBorder="1" applyAlignment="1">
      <alignment vertical="center"/>
      <protection/>
    </xf>
    <xf numFmtId="183" fontId="4" fillId="0" borderId="0" xfId="0" applyNumberFormat="1" applyFont="1" applyBorder="1" applyAlignment="1">
      <alignment vertical="center"/>
    </xf>
    <xf numFmtId="174" fontId="5" fillId="0" borderId="0" xfId="0" applyNumberFormat="1" applyFont="1" applyAlignment="1">
      <alignment horizontal="left" vertical="center"/>
    </xf>
    <xf numFmtId="174" fontId="6" fillId="0" borderId="13" xfId="0" applyNumberFormat="1" applyFont="1" applyBorder="1" applyAlignment="1">
      <alignment horizontal="center" vertical="center" wrapText="1"/>
    </xf>
    <xf numFmtId="3" fontId="5" fillId="0" borderId="0" xfId="68" applyNumberFormat="1" applyFont="1" applyAlignment="1">
      <alignment vertical="center"/>
      <protection/>
    </xf>
    <xf numFmtId="4" fontId="5" fillId="0" borderId="0" xfId="68" applyNumberFormat="1" applyFont="1" applyAlignment="1">
      <alignment vertical="center"/>
      <protection/>
    </xf>
    <xf numFmtId="0" fontId="5" fillId="0" borderId="0" xfId="68" applyFont="1" applyAlignment="1" quotePrefix="1">
      <alignment horizontal="left" vertical="center"/>
      <protection/>
    </xf>
    <xf numFmtId="0" fontId="5" fillId="0" borderId="0" xfId="69" applyFont="1" applyAlignment="1">
      <alignment horizontal="right" vertical="center"/>
      <protection/>
    </xf>
    <xf numFmtId="0" fontId="5" fillId="0" borderId="0" xfId="66" applyFont="1" applyAlignment="1" applyProtection="1">
      <alignment horizontal="left" vertical="center"/>
      <protection/>
    </xf>
    <xf numFmtId="4" fontId="5" fillId="0" borderId="0" xfId="66" applyNumberFormat="1" applyFont="1" applyAlignment="1">
      <alignment vertical="center"/>
      <protection/>
    </xf>
    <xf numFmtId="0" fontId="5" fillId="0" borderId="0" xfId="66" applyFont="1" applyAlignment="1" applyProtection="1" quotePrefix="1">
      <alignment horizontal="left" vertical="center"/>
      <protection/>
    </xf>
    <xf numFmtId="0" fontId="5" fillId="0" borderId="0" xfId="73" applyFont="1" applyAlignment="1" applyProtection="1">
      <alignment horizontal="left" vertical="center"/>
      <protection/>
    </xf>
    <xf numFmtId="4" fontId="5" fillId="0" borderId="0" xfId="73" applyNumberFormat="1" applyFont="1" applyAlignment="1">
      <alignment vertical="center"/>
      <protection/>
    </xf>
    <xf numFmtId="183" fontId="5" fillId="0" borderId="0" xfId="68" applyNumberFormat="1" applyFont="1" applyAlignment="1">
      <alignment vertical="center"/>
      <protection/>
    </xf>
    <xf numFmtId="182" fontId="5" fillId="0" borderId="0" xfId="68" applyNumberFormat="1" applyFont="1" applyAlignment="1">
      <alignment vertical="center"/>
      <protection/>
    </xf>
    <xf numFmtId="185" fontId="4" fillId="0" borderId="12" xfId="65" applyNumberFormat="1" applyFont="1" applyBorder="1" applyAlignment="1">
      <alignment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169" fontId="4" fillId="0" borderId="12" xfId="0" applyNumberFormat="1" applyFont="1" applyBorder="1" applyAlignment="1">
      <alignment vertical="center"/>
    </xf>
    <xf numFmtId="185" fontId="5" fillId="0" borderId="0" xfId="66" applyNumberFormat="1" applyFont="1" applyAlignment="1">
      <alignment vertical="center"/>
      <protection/>
    </xf>
    <xf numFmtId="185" fontId="5" fillId="0" borderId="0" xfId="66" applyNumberFormat="1" applyFont="1" applyAlignment="1" applyProtection="1">
      <alignment vertical="center"/>
      <protection/>
    </xf>
    <xf numFmtId="188" fontId="4" fillId="0" borderId="12" xfId="73" applyNumberFormat="1" applyFont="1" applyBorder="1" applyAlignment="1" applyProtection="1">
      <alignment vertical="center"/>
      <protection/>
    </xf>
    <xf numFmtId="4" fontId="5" fillId="0" borderId="0" xfId="72" applyNumberFormat="1" applyFont="1">
      <alignment/>
      <protection/>
    </xf>
    <xf numFmtId="189" fontId="5" fillId="0" borderId="0" xfId="80" applyNumberFormat="1" applyFont="1" applyFill="1" applyAlignment="1">
      <alignment vertical="center"/>
      <protection/>
    </xf>
    <xf numFmtId="189" fontId="4" fillId="0" borderId="12" xfId="80" applyNumberFormat="1" applyFont="1" applyFill="1" applyBorder="1" applyAlignment="1">
      <alignment vertical="center"/>
      <protection/>
    </xf>
    <xf numFmtId="169" fontId="5" fillId="0" borderId="0" xfId="0" applyNumberFormat="1" applyFont="1" applyAlignment="1">
      <alignment/>
    </xf>
    <xf numFmtId="2" fontId="0" fillId="0" borderId="0" xfId="0" applyNumberFormat="1" applyAlignment="1">
      <alignment vertical="center"/>
    </xf>
    <xf numFmtId="189" fontId="5" fillId="0" borderId="0" xfId="0" applyNumberFormat="1" applyFont="1" applyAlignment="1">
      <alignment vertical="center"/>
    </xf>
    <xf numFmtId="0" fontId="4" fillId="0" borderId="12" xfId="65" applyFont="1" applyFill="1" applyBorder="1" applyAlignment="1">
      <alignment horizontal="center" vertical="center" wrapText="1"/>
      <protection/>
    </xf>
    <xf numFmtId="170" fontId="5" fillId="0" borderId="0" xfId="0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68" applyFont="1" applyFill="1" applyAlignment="1">
      <alignment vertical="center"/>
      <protection/>
    </xf>
    <xf numFmtId="4" fontId="4" fillId="0" borderId="12" xfId="68" applyNumberFormat="1" applyFont="1" applyBorder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88" fontId="5" fillId="0" borderId="0" xfId="73" applyNumberFormat="1" applyFont="1">
      <alignment/>
      <protection/>
    </xf>
    <xf numFmtId="187" fontId="4" fillId="0" borderId="0" xfId="68" applyNumberFormat="1" applyFont="1" applyAlignment="1">
      <alignment vertical="center"/>
      <protection/>
    </xf>
    <xf numFmtId="187" fontId="4" fillId="0" borderId="15" xfId="68" applyNumberFormat="1" applyFont="1" applyBorder="1" applyAlignment="1" quotePrefix="1">
      <alignment horizontal="center" vertical="center" wrapText="1"/>
      <protection/>
    </xf>
    <xf numFmtId="187" fontId="4" fillId="0" borderId="15" xfId="68" applyNumberFormat="1" applyFont="1" applyBorder="1" applyAlignment="1">
      <alignment horizontal="center" vertical="center" wrapText="1"/>
      <protection/>
    </xf>
    <xf numFmtId="187" fontId="4" fillId="0" borderId="12" xfId="68" applyNumberFormat="1" applyFont="1" applyBorder="1" applyAlignment="1">
      <alignment vertical="center"/>
      <protection/>
    </xf>
    <xf numFmtId="187" fontId="5" fillId="0" borderId="0" xfId="68" applyNumberFormat="1" applyFont="1" applyFill="1" applyAlignment="1">
      <alignment vertical="center"/>
      <protection/>
    </xf>
    <xf numFmtId="187" fontId="0" fillId="0" borderId="10" xfId="0" applyNumberFormat="1" applyBorder="1" applyAlignment="1">
      <alignment/>
    </xf>
    <xf numFmtId="187" fontId="4" fillId="0" borderId="15" xfId="71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0" xfId="51" applyNumberFormat="1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wrapText="1"/>
    </xf>
    <xf numFmtId="169" fontId="4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169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/>
    </xf>
    <xf numFmtId="169" fontId="9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quotePrefix="1">
      <alignment vertical="center" wrapText="1"/>
    </xf>
    <xf numFmtId="4" fontId="4" fillId="0" borderId="13" xfId="0" applyNumberFormat="1" applyFont="1" applyBorder="1" applyAlignment="1">
      <alignment vertical="center"/>
    </xf>
    <xf numFmtId="170" fontId="5" fillId="0" borderId="0" xfId="81" applyNumberFormat="1" applyFont="1" applyBorder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174" fontId="0" fillId="0" borderId="0" xfId="0" applyNumberFormat="1" applyAlignment="1">
      <alignment vertical="center"/>
    </xf>
    <xf numFmtId="195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0" fontId="5" fillId="0" borderId="0" xfId="66" applyFont="1" applyFill="1" applyAlignment="1" applyProtection="1">
      <alignment horizontal="left" vertical="center"/>
      <protection/>
    </xf>
    <xf numFmtId="185" fontId="5" fillId="0" borderId="0" xfId="66" applyNumberFormat="1" applyFont="1" applyFill="1" applyAlignment="1" applyProtection="1">
      <alignment vertical="center"/>
      <protection/>
    </xf>
    <xf numFmtId="187" fontId="5" fillId="0" borderId="0" xfId="68" applyNumberFormat="1" applyFont="1" applyFill="1" applyAlignment="1" quotePrefix="1">
      <alignment horizontal="left" vertical="center"/>
      <protection/>
    </xf>
    <xf numFmtId="0" fontId="0" fillId="0" borderId="0" xfId="73" applyFont="1" applyFill="1" applyAlignment="1" applyProtection="1">
      <alignment horizontal="left" vertical="center" wrapText="1"/>
      <protection/>
    </xf>
    <xf numFmtId="189" fontId="0" fillId="0" borderId="0" xfId="0" applyNumberForma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 wrapText="1"/>
    </xf>
    <xf numFmtId="0" fontId="4" fillId="0" borderId="0" xfId="70" applyFont="1" applyBorder="1" applyAlignment="1">
      <alignment horizontal="centerContinuous" vertical="center" wrapText="1"/>
      <protection/>
    </xf>
    <xf numFmtId="187" fontId="4" fillId="33" borderId="15" xfId="68" applyNumberFormat="1" applyFont="1" applyFill="1" applyBorder="1" applyAlignment="1">
      <alignment horizontal="center" vertical="center" wrapText="1"/>
      <protection/>
    </xf>
    <xf numFmtId="0" fontId="4" fillId="0" borderId="16" xfId="68" applyFont="1" applyBorder="1" applyAlignment="1">
      <alignment horizontal="center" vertical="center" wrapText="1"/>
      <protection/>
    </xf>
    <xf numFmtId="0" fontId="4" fillId="0" borderId="12" xfId="68" applyFont="1" applyBorder="1" applyAlignment="1">
      <alignment horizontal="left" vertical="center"/>
      <protection/>
    </xf>
    <xf numFmtId="179" fontId="4" fillId="0" borderId="0" xfId="68" applyNumberFormat="1" applyFont="1" applyAlignment="1">
      <alignment vertical="center"/>
      <protection/>
    </xf>
    <xf numFmtId="169" fontId="4" fillId="0" borderId="0" xfId="69" applyNumberFormat="1" applyFont="1" applyAlignment="1">
      <alignment horizontal="right" vertical="center"/>
      <protection/>
    </xf>
    <xf numFmtId="0" fontId="4" fillId="0" borderId="0" xfId="69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197" fontId="5" fillId="0" borderId="0" xfId="84" applyNumberFormat="1" applyFont="1" applyBorder="1" applyAlignment="1">
      <alignment/>
    </xf>
    <xf numFmtId="10" fontId="5" fillId="0" borderId="0" xfId="0" applyNumberFormat="1" applyFont="1" applyAlignment="1">
      <alignment/>
    </xf>
    <xf numFmtId="198" fontId="5" fillId="0" borderId="0" xfId="68" applyNumberFormat="1" applyFont="1" applyAlignment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vertical="center"/>
    </xf>
    <xf numFmtId="169" fontId="4" fillId="0" borderId="0" xfId="68" applyNumberFormat="1" applyFont="1" applyBorder="1" applyAlignment="1">
      <alignment vertical="center"/>
      <protection/>
    </xf>
    <xf numFmtId="169" fontId="0" fillId="0" borderId="0" xfId="0" applyNumberFormat="1" applyAlignment="1">
      <alignment/>
    </xf>
    <xf numFmtId="0" fontId="4" fillId="0" borderId="15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00" fontId="5" fillId="0" borderId="0" xfId="70" applyNumberFormat="1" applyFont="1" applyAlignment="1" applyProtection="1">
      <alignment vertical="center"/>
      <protection/>
    </xf>
    <xf numFmtId="187" fontId="5" fillId="0" borderId="0" xfId="68" applyNumberFormat="1" applyFont="1" applyAlignment="1">
      <alignment vertical="center"/>
      <protection/>
    </xf>
    <xf numFmtId="187" fontId="5" fillId="0" borderId="10" xfId="68" applyNumberFormat="1" applyFont="1" applyBorder="1">
      <alignment/>
      <protection/>
    </xf>
    <xf numFmtId="187" fontId="5" fillId="0" borderId="10" xfId="68" applyNumberFormat="1" applyFont="1" applyBorder="1" applyAlignment="1">
      <alignment horizontal="right"/>
      <protection/>
    </xf>
    <xf numFmtId="187" fontId="5" fillId="0" borderId="0" xfId="68" applyNumberFormat="1" applyFont="1">
      <alignment/>
      <protection/>
    </xf>
    <xf numFmtId="187" fontId="5" fillId="0" borderId="14" xfId="68" applyNumberFormat="1" applyFont="1" applyBorder="1" applyAlignment="1">
      <alignment vertical="center"/>
      <protection/>
    </xf>
    <xf numFmtId="187" fontId="5" fillId="0" borderId="0" xfId="68" applyNumberFormat="1" applyFont="1" applyBorder="1" applyAlignment="1">
      <alignment vertical="center"/>
      <protection/>
    </xf>
    <xf numFmtId="187" fontId="5" fillId="0" borderId="15" xfId="68" applyNumberFormat="1" applyFont="1" applyBorder="1" applyAlignment="1" quotePrefix="1">
      <alignment horizontal="left" vertical="center"/>
      <protection/>
    </xf>
    <xf numFmtId="187" fontId="4" fillId="0" borderId="12" xfId="68" applyNumberFormat="1" applyFont="1" applyBorder="1" applyAlignment="1">
      <alignment horizontal="left" vertical="center"/>
      <protection/>
    </xf>
    <xf numFmtId="187" fontId="5" fillId="0" borderId="0" xfId="68" applyNumberFormat="1" applyFont="1" applyAlignment="1" quotePrefix="1">
      <alignment horizontal="left" vertical="center"/>
      <protection/>
    </xf>
    <xf numFmtId="187" fontId="5" fillId="0" borderId="0" xfId="69" applyNumberFormat="1" applyFont="1" applyAlignment="1">
      <alignment horizontal="right" vertical="center"/>
      <protection/>
    </xf>
    <xf numFmtId="187" fontId="5" fillId="0" borderId="0" xfId="68" applyNumberFormat="1" applyFont="1" applyFill="1" applyAlignment="1">
      <alignment vertical="center"/>
      <protection/>
    </xf>
    <xf numFmtId="169" fontId="5" fillId="0" borderId="0" xfId="68" applyNumberFormat="1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0" fontId="5" fillId="0" borderId="10" xfId="68" applyFont="1" applyBorder="1">
      <alignment/>
      <protection/>
    </xf>
    <xf numFmtId="0" fontId="5" fillId="0" borderId="0" xfId="68" applyFont="1">
      <alignment/>
      <protection/>
    </xf>
    <xf numFmtId="187" fontId="5" fillId="0" borderId="0" xfId="68" applyNumberFormat="1" applyFont="1" applyAlignment="1">
      <alignment horizontal="right" vertical="center"/>
      <protection/>
    </xf>
    <xf numFmtId="4" fontId="5" fillId="0" borderId="0" xfId="68" applyNumberFormat="1" applyFont="1" applyAlignment="1">
      <alignment vertical="center"/>
      <protection/>
    </xf>
    <xf numFmtId="179" fontId="5" fillId="0" borderId="0" xfId="68" applyNumberFormat="1" applyFont="1" applyAlignment="1">
      <alignment vertical="center"/>
      <protection/>
    </xf>
    <xf numFmtId="173" fontId="5" fillId="0" borderId="0" xfId="68" applyNumberFormat="1" applyFont="1" applyAlignment="1">
      <alignment vertical="center"/>
      <protection/>
    </xf>
    <xf numFmtId="0" fontId="5" fillId="0" borderId="0" xfId="68" applyFont="1" applyAlignment="1" quotePrefix="1">
      <alignment horizontal="left" vertical="center"/>
      <protection/>
    </xf>
    <xf numFmtId="0" fontId="5" fillId="0" borderId="10" xfId="68" applyFont="1" applyBorder="1" applyAlignment="1">
      <alignment horizontal="right"/>
      <protection/>
    </xf>
    <xf numFmtId="169" fontId="5" fillId="0" borderId="0" xfId="69" applyNumberFormat="1" applyFont="1" applyAlignment="1">
      <alignment horizontal="right" vertical="center"/>
      <protection/>
    </xf>
    <xf numFmtId="0" fontId="5" fillId="0" borderId="0" xfId="69" applyFont="1" applyAlignment="1">
      <alignment horizontal="right" vertical="center"/>
      <protection/>
    </xf>
    <xf numFmtId="0" fontId="5" fillId="0" borderId="0" xfId="70" applyFont="1" applyAlignment="1">
      <alignment/>
      <protection/>
    </xf>
    <xf numFmtId="0" fontId="5" fillId="0" borderId="0" xfId="70" applyFont="1" applyAlignment="1">
      <alignment vertical="center"/>
      <protection/>
    </xf>
    <xf numFmtId="201" fontId="5" fillId="0" borderId="0" xfId="72" applyNumberFormat="1" applyFont="1" applyFill="1" applyBorder="1" applyAlignment="1">
      <alignment horizontal="right" vertical="center"/>
      <protection/>
    </xf>
    <xf numFmtId="201" fontId="5" fillId="0" borderId="0" xfId="72" applyNumberFormat="1" applyFont="1" applyBorder="1" applyAlignment="1">
      <alignment horizontal="right" vertical="center"/>
      <protection/>
    </xf>
    <xf numFmtId="170" fontId="4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5" fillId="0" borderId="0" xfId="72" applyFont="1" applyBorder="1" applyAlignment="1">
      <alignment vertical="center"/>
      <protection/>
    </xf>
    <xf numFmtId="0" fontId="5" fillId="0" borderId="10" xfId="65" applyFont="1" applyBorder="1" applyAlignment="1">
      <alignment vertical="center"/>
      <protection/>
    </xf>
    <xf numFmtId="4" fontId="5" fillId="0" borderId="0" xfId="65" applyNumberFormat="1" applyFont="1" applyAlignment="1">
      <alignment vertical="center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5" fillId="0" borderId="0" xfId="65" applyFont="1" applyAlignment="1" applyProtection="1">
      <alignment horizontal="left" vertical="center"/>
      <protection/>
    </xf>
    <xf numFmtId="185" fontId="5" fillId="0" borderId="0" xfId="65" applyNumberFormat="1" applyFont="1" applyAlignment="1">
      <alignment vertical="center"/>
      <protection/>
    </xf>
    <xf numFmtId="172" fontId="5" fillId="0" borderId="0" xfId="65" applyNumberFormat="1" applyFont="1" applyAlignment="1" applyProtection="1">
      <alignment horizontal="left" vertical="center"/>
      <protection/>
    </xf>
    <xf numFmtId="0" fontId="5" fillId="0" borderId="0" xfId="65" applyFont="1" applyAlignment="1">
      <alignment vertical="center"/>
      <protection/>
    </xf>
    <xf numFmtId="185" fontId="5" fillId="0" borderId="0" xfId="65" applyNumberFormat="1" applyFont="1" applyFill="1" applyAlignment="1">
      <alignment vertical="center"/>
      <protection/>
    </xf>
    <xf numFmtId="0" fontId="5" fillId="0" borderId="0" xfId="74" applyFont="1" applyAlignment="1">
      <alignment vertical="center"/>
      <protection/>
    </xf>
    <xf numFmtId="0" fontId="5" fillId="0" borderId="10" xfId="74" applyFont="1" applyBorder="1">
      <alignment/>
      <protection/>
    </xf>
    <xf numFmtId="0" fontId="5" fillId="0" borderId="10" xfId="74" applyFont="1" applyBorder="1" applyAlignment="1">
      <alignment vertical="top"/>
      <protection/>
    </xf>
    <xf numFmtId="0" fontId="5" fillId="0" borderId="0" xfId="74" applyFont="1">
      <alignment/>
      <protection/>
    </xf>
    <xf numFmtId="4" fontId="5" fillId="0" borderId="0" xfId="74" applyNumberFormat="1" applyFont="1">
      <alignment/>
      <protection/>
    </xf>
    <xf numFmtId="0" fontId="5" fillId="0" borderId="0" xfId="74" applyFont="1" applyBorder="1">
      <alignment/>
      <protection/>
    </xf>
    <xf numFmtId="4" fontId="5" fillId="0" borderId="0" xfId="74" applyNumberFormat="1" applyFont="1" applyBorder="1">
      <alignment/>
      <protection/>
    </xf>
    <xf numFmtId="0" fontId="5" fillId="0" borderId="0" xfId="74" applyFont="1" applyBorder="1" applyAlignment="1">
      <alignment horizontal="left" vertical="center" wrapText="1"/>
      <protection/>
    </xf>
    <xf numFmtId="0" fontId="5" fillId="0" borderId="15" xfId="74" applyFont="1" applyBorder="1" applyAlignment="1">
      <alignment horizontal="left" vertical="center" wrapText="1"/>
      <protection/>
    </xf>
    <xf numFmtId="0" fontId="5" fillId="0" borderId="0" xfId="74" applyFont="1" applyAlignment="1">
      <alignment vertical="center" wrapText="1"/>
      <protection/>
    </xf>
    <xf numFmtId="4" fontId="5" fillId="0" borderId="0" xfId="74" applyNumberFormat="1" applyFont="1" applyAlignment="1">
      <alignment vertical="center"/>
      <protection/>
    </xf>
    <xf numFmtId="0" fontId="4" fillId="0" borderId="15" xfId="68" applyFont="1" applyFill="1" applyBorder="1" applyAlignment="1">
      <alignment horizontal="center" vertical="center" wrapText="1"/>
      <protection/>
    </xf>
    <xf numFmtId="0" fontId="4" fillId="34" borderId="13" xfId="72" applyFont="1" applyFill="1" applyBorder="1" applyAlignment="1">
      <alignment horizontal="center" vertical="center" wrapText="1"/>
      <protection/>
    </xf>
    <xf numFmtId="0" fontId="4" fillId="34" borderId="15" xfId="72" applyFont="1" applyFill="1" applyBorder="1" applyAlignment="1">
      <alignment horizontal="center" vertical="center" wrapText="1"/>
      <protection/>
    </xf>
    <xf numFmtId="201" fontId="5" fillId="34" borderId="0" xfId="67" applyNumberFormat="1" applyFont="1" applyFill="1" applyBorder="1" applyAlignment="1">
      <alignment horizontal="right" vertical="center"/>
      <protection/>
    </xf>
    <xf numFmtId="201" fontId="5" fillId="34" borderId="0" xfId="72" applyNumberFormat="1" applyFont="1" applyFill="1" applyBorder="1" applyAlignment="1">
      <alignment horizontal="right" vertical="center"/>
      <protection/>
    </xf>
    <xf numFmtId="201" fontId="4" fillId="34" borderId="12" xfId="72" applyNumberFormat="1" applyFont="1" applyFill="1" applyBorder="1" applyAlignment="1">
      <alignment horizontal="right" vertical="center"/>
      <protection/>
    </xf>
    <xf numFmtId="9" fontId="5" fillId="0" borderId="0" xfId="84" applyFont="1" applyBorder="1" applyAlignment="1">
      <alignment/>
    </xf>
    <xf numFmtId="0" fontId="5" fillId="0" borderId="10" xfId="70" applyFont="1" applyBorder="1">
      <alignment/>
      <protection/>
    </xf>
    <xf numFmtId="0" fontId="5" fillId="0" borderId="10" xfId="70" applyFont="1" applyBorder="1" applyAlignment="1">
      <alignment horizontal="right"/>
      <protection/>
    </xf>
    <xf numFmtId="0" fontId="4" fillId="0" borderId="13" xfId="70" applyFont="1" applyBorder="1" applyAlignment="1" applyProtection="1">
      <alignment horizontal="left" vertical="center"/>
      <protection/>
    </xf>
    <xf numFmtId="200" fontId="4" fillId="0" borderId="13" xfId="70" applyNumberFormat="1" applyFont="1" applyBorder="1" applyAlignment="1" applyProtection="1">
      <alignment horizontal="right" vertical="center"/>
      <protection/>
    </xf>
    <xf numFmtId="188" fontId="5" fillId="0" borderId="0" xfId="70" applyNumberFormat="1" applyFont="1" applyAlignment="1" applyProtection="1">
      <alignment vertical="center"/>
      <protection/>
    </xf>
    <xf numFmtId="188" fontId="5" fillId="0" borderId="0" xfId="70" applyNumberFormat="1" applyFont="1" applyAlignment="1" applyProtection="1">
      <alignment/>
      <protection/>
    </xf>
    <xf numFmtId="4" fontId="3" fillId="0" borderId="0" xfId="65" applyNumberFormat="1" applyFill="1" applyAlignment="1">
      <alignment vertical="center"/>
      <protection/>
    </xf>
    <xf numFmtId="0" fontId="4" fillId="0" borderId="0" xfId="68" applyFont="1" applyAlignment="1">
      <alignment horizontal="centerContinuous" vertical="center" wrapText="1"/>
      <protection/>
    </xf>
    <xf numFmtId="0" fontId="4" fillId="0" borderId="16" xfId="76" applyFont="1" applyBorder="1" applyAlignment="1">
      <alignment horizontal="center" vertical="center" wrapText="1"/>
      <protection/>
    </xf>
    <xf numFmtId="0" fontId="4" fillId="0" borderId="15" xfId="76" applyFont="1" applyBorder="1" applyAlignment="1">
      <alignment horizontal="center" vertical="center" wrapText="1"/>
      <protection/>
    </xf>
    <xf numFmtId="0" fontId="5" fillId="0" borderId="0" xfId="76" applyFont="1">
      <alignment/>
      <protection/>
    </xf>
    <xf numFmtId="170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78" applyFont="1" applyAlignment="1">
      <alignment vertical="center"/>
      <protection/>
    </xf>
    <xf numFmtId="4" fontId="4" fillId="0" borderId="12" xfId="68" applyNumberFormat="1" applyFont="1" applyBorder="1" applyAlignment="1">
      <alignment horizontal="right" vertical="center"/>
      <protection/>
    </xf>
    <xf numFmtId="0" fontId="4" fillId="0" borderId="0" xfId="77" applyFont="1" applyAlignment="1">
      <alignment horizontal="right" vertical="center"/>
      <protection/>
    </xf>
    <xf numFmtId="3" fontId="5" fillId="0" borderId="0" xfId="0" applyNumberFormat="1" applyFont="1" applyFill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0" fontId="5" fillId="0" borderId="0" xfId="68" applyFont="1" applyFill="1" applyAlignment="1">
      <alignment vertic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/>
    </xf>
    <xf numFmtId="4" fontId="4" fillId="0" borderId="13" xfId="0" applyNumberFormat="1" applyFont="1" applyFill="1" applyBorder="1" applyAlignment="1">
      <alignment vertical="center"/>
    </xf>
    <xf numFmtId="169" fontId="4" fillId="0" borderId="12" xfId="68" applyNumberFormat="1" applyFont="1" applyFill="1" applyBorder="1" applyAlignment="1">
      <alignment vertical="center"/>
      <protection/>
    </xf>
    <xf numFmtId="183" fontId="5" fillId="0" borderId="0" xfId="68" applyNumberFormat="1" applyFont="1" applyFill="1" applyAlignment="1">
      <alignment vertical="center"/>
      <protection/>
    </xf>
    <xf numFmtId="183" fontId="4" fillId="0" borderId="12" xfId="68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4" fillId="0" borderId="0" xfId="0" applyNumberFormat="1" applyFont="1" applyAlignment="1">
      <alignment/>
    </xf>
    <xf numFmtId="199" fontId="5" fillId="0" borderId="0" xfId="68" applyNumberFormat="1" applyFont="1" applyFill="1" applyAlignment="1">
      <alignment vertical="center"/>
      <protection/>
    </xf>
    <xf numFmtId="199" fontId="4" fillId="0" borderId="12" xfId="68" applyNumberFormat="1" applyFont="1" applyFill="1" applyBorder="1" applyAlignment="1">
      <alignment vertical="center"/>
      <protection/>
    </xf>
    <xf numFmtId="0" fontId="5" fillId="0" borderId="10" xfId="74" applyFont="1" applyFill="1" applyBorder="1">
      <alignment/>
      <protection/>
    </xf>
    <xf numFmtId="0" fontId="5" fillId="0" borderId="10" xfId="74" applyFont="1" applyFill="1" applyBorder="1" applyAlignment="1">
      <alignment horizontal="right"/>
      <protection/>
    </xf>
    <xf numFmtId="0" fontId="4" fillId="0" borderId="16" xfId="74" applyFont="1" applyFill="1" applyBorder="1" applyAlignment="1">
      <alignment horizontal="centerContinuous" vertical="center" wrapText="1"/>
      <protection/>
    </xf>
    <xf numFmtId="0" fontId="4" fillId="0" borderId="16" xfId="74" applyFont="1" applyFill="1" applyBorder="1" applyAlignment="1">
      <alignment horizontal="center" vertical="center" wrapText="1"/>
      <protection/>
    </xf>
    <xf numFmtId="177" fontId="5" fillId="0" borderId="0" xfId="68" applyNumberFormat="1" applyFont="1" applyFill="1" applyAlignment="1">
      <alignment vertical="center"/>
      <protection/>
    </xf>
    <xf numFmtId="169" fontId="5" fillId="0" borderId="0" xfId="68" applyNumberFormat="1" applyFont="1" applyFill="1" applyAlignment="1">
      <alignment vertical="center"/>
      <protection/>
    </xf>
    <xf numFmtId="0" fontId="5" fillId="0" borderId="0" xfId="75" applyFont="1">
      <alignment/>
      <protection/>
    </xf>
    <xf numFmtId="0" fontId="5" fillId="0" borderId="10" xfId="0" applyFont="1" applyBorder="1" applyAlignment="1">
      <alignment horizontal="right"/>
    </xf>
    <xf numFmtId="0" fontId="4" fillId="0" borderId="20" xfId="75" applyFont="1" applyBorder="1" applyAlignment="1" quotePrefix="1">
      <alignment horizontal="center" vertical="center" wrapText="1"/>
      <protection/>
    </xf>
    <xf numFmtId="0" fontId="4" fillId="0" borderId="20" xfId="75" applyFont="1" applyBorder="1" applyAlignment="1" quotePrefix="1">
      <alignment horizontal="centerContinuous" vertical="center" wrapText="1"/>
      <protection/>
    </xf>
    <xf numFmtId="0" fontId="4" fillId="0" borderId="0" xfId="75" applyFont="1" applyAlignment="1">
      <alignment vertical="center"/>
      <protection/>
    </xf>
    <xf numFmtId="0" fontId="5" fillId="0" borderId="0" xfId="75" applyFont="1" applyAlignment="1">
      <alignment vertical="top"/>
      <protection/>
    </xf>
    <xf numFmtId="0" fontId="5" fillId="0" borderId="0" xfId="75" applyFont="1" applyAlignment="1">
      <alignment horizontal="left" vertical="center" wrapText="1"/>
      <protection/>
    </xf>
    <xf numFmtId="186" fontId="5" fillId="0" borderId="0" xfId="52" applyNumberFormat="1" applyFont="1" applyBorder="1" applyAlignment="1">
      <alignment vertical="center"/>
    </xf>
    <xf numFmtId="0" fontId="5" fillId="0" borderId="15" xfId="75" applyFont="1" applyBorder="1">
      <alignment/>
      <protection/>
    </xf>
    <xf numFmtId="0" fontId="5" fillId="0" borderId="15" xfId="75" applyFont="1" applyBorder="1" applyAlignment="1">
      <alignment vertical="top"/>
      <protection/>
    </xf>
    <xf numFmtId="0" fontId="4" fillId="0" borderId="13" xfId="75" applyFont="1" applyBorder="1" applyAlignment="1" quotePrefix="1">
      <alignment horizontal="left" vertical="center" wrapText="1"/>
      <protection/>
    </xf>
    <xf numFmtId="186" fontId="4" fillId="0" borderId="13" xfId="75" applyNumberFormat="1" applyFont="1" applyBorder="1" applyAlignment="1">
      <alignment vertical="center"/>
      <protection/>
    </xf>
    <xf numFmtId="186" fontId="5" fillId="0" borderId="14" xfId="52" applyNumberFormat="1" applyFont="1" applyBorder="1" applyAlignment="1">
      <alignment vertical="center"/>
    </xf>
    <xf numFmtId="0" fontId="5" fillId="0" borderId="0" xfId="75" applyFont="1" applyAlignment="1" quotePrefix="1">
      <alignment horizontal="left" vertical="center" wrapText="1"/>
      <protection/>
    </xf>
    <xf numFmtId="186" fontId="5" fillId="0" borderId="0" xfId="75" applyNumberFormat="1" applyFont="1" applyBorder="1" applyAlignment="1">
      <alignment vertical="center"/>
      <protection/>
    </xf>
    <xf numFmtId="0" fontId="5" fillId="0" borderId="0" xfId="75" applyFont="1" applyAlignment="1" quotePrefix="1">
      <alignment horizontal="left" vertical="top"/>
      <protection/>
    </xf>
    <xf numFmtId="186" fontId="5" fillId="0" borderId="15" xfId="52" applyNumberFormat="1" applyFont="1" applyBorder="1" applyAlignment="1">
      <alignment vertical="center"/>
    </xf>
    <xf numFmtId="0" fontId="4" fillId="0" borderId="20" xfId="75" applyFont="1" applyBorder="1" applyAlignment="1">
      <alignment horizontal="centerContinuous" vertical="center" wrapText="1"/>
      <protection/>
    </xf>
    <xf numFmtId="0" fontId="5" fillId="0" borderId="15" xfId="75" applyFont="1" applyBorder="1">
      <alignment/>
      <protection/>
    </xf>
    <xf numFmtId="0" fontId="4" fillId="0" borderId="0" xfId="75" applyFont="1" applyBorder="1">
      <alignment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top"/>
      <protection/>
    </xf>
    <xf numFmtId="0" fontId="4" fillId="0" borderId="14" xfId="75" applyFont="1" applyBorder="1" applyAlignment="1">
      <alignment horizontal="left" vertical="center" wrapText="1"/>
      <protection/>
    </xf>
    <xf numFmtId="0" fontId="4" fillId="0" borderId="0" xfId="75" applyFont="1" applyBorder="1" applyAlignment="1">
      <alignment horizontal="left" vertical="center" wrapText="1"/>
      <protection/>
    </xf>
    <xf numFmtId="0" fontId="4" fillId="0" borderId="13" xfId="75" applyFont="1" applyBorder="1" applyAlignment="1" quotePrefix="1">
      <alignment horizontal="left" vertical="center"/>
      <protection/>
    </xf>
    <xf numFmtId="186" fontId="5" fillId="0" borderId="0" xfId="75" applyNumberFormat="1" applyFont="1">
      <alignment/>
      <protection/>
    </xf>
    <xf numFmtId="0" fontId="4" fillId="0" borderId="0" xfId="75" applyFont="1" applyBorder="1" applyAlignment="1">
      <alignment vertical="top"/>
      <protection/>
    </xf>
    <xf numFmtId="0" fontId="5" fillId="0" borderId="12" xfId="75" applyFont="1" applyBorder="1" applyAlignment="1">
      <alignment vertical="top"/>
      <protection/>
    </xf>
    <xf numFmtId="0" fontId="5" fillId="0" borderId="11" xfId="75" applyFont="1" applyBorder="1">
      <alignment/>
      <protection/>
    </xf>
    <xf numFmtId="10" fontId="5" fillId="0" borderId="0" xfId="85" applyNumberFormat="1" applyFont="1" applyAlignment="1">
      <alignment/>
    </xf>
    <xf numFmtId="169" fontId="4" fillId="0" borderId="0" xfId="68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85" fontId="62" fillId="0" borderId="0" xfId="65" applyNumberFormat="1" applyFont="1" applyFill="1" applyAlignment="1">
      <alignment vertical="center"/>
      <protection/>
    </xf>
    <xf numFmtId="0" fontId="0" fillId="0" borderId="0" xfId="0" applyAlignment="1">
      <alignment wrapText="1"/>
    </xf>
    <xf numFmtId="200" fontId="5" fillId="0" borderId="0" xfId="70" applyNumberFormat="1" applyFont="1" applyFill="1" applyAlignment="1" applyProtection="1">
      <alignment vertical="center"/>
      <protection/>
    </xf>
    <xf numFmtId="0" fontId="1" fillId="0" borderId="0" xfId="46" applyFill="1" applyAlignment="1" applyProtection="1">
      <alignment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05" fontId="4" fillId="0" borderId="12" xfId="80" applyNumberFormat="1" applyFont="1" applyFill="1" applyBorder="1" applyAlignment="1">
      <alignment vertical="center"/>
      <protection/>
    </xf>
    <xf numFmtId="4" fontId="5" fillId="0" borderId="0" xfId="0" applyNumberFormat="1" applyFont="1" applyFill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68" fontId="4" fillId="0" borderId="15" xfId="62" applyNumberFormat="1" applyFont="1" applyFill="1" applyBorder="1" applyAlignment="1">
      <alignment horizontal="centerContinuous" vertical="center" wrapText="1"/>
      <protection/>
    </xf>
    <xf numFmtId="170" fontId="5" fillId="0" borderId="0" xfId="81" applyNumberFormat="1" applyFont="1" applyFill="1" applyBorder="1" applyAlignment="1">
      <alignment horizontal="right" vertical="center"/>
      <protection/>
    </xf>
    <xf numFmtId="170" fontId="4" fillId="0" borderId="12" xfId="0" applyNumberFormat="1" applyFont="1" applyFill="1" applyBorder="1" applyAlignment="1">
      <alignment vertical="center"/>
    </xf>
    <xf numFmtId="170" fontId="5" fillId="0" borderId="15" xfId="81" applyNumberFormat="1" applyFont="1" applyFill="1" applyBorder="1" applyAlignment="1">
      <alignment horizontal="right" vertical="center"/>
      <protection/>
    </xf>
    <xf numFmtId="0" fontId="4" fillId="0" borderId="21" xfId="68" applyFont="1" applyFill="1" applyBorder="1" applyAlignment="1">
      <alignment horizontal="center" vertical="center" wrapText="1"/>
      <protection/>
    </xf>
    <xf numFmtId="169" fontId="5" fillId="0" borderId="17" xfId="68" applyNumberFormat="1" applyFont="1" applyFill="1" applyBorder="1" applyAlignment="1">
      <alignment vertical="center"/>
      <protection/>
    </xf>
    <xf numFmtId="169" fontId="4" fillId="0" borderId="22" xfId="0" applyNumberFormat="1" applyFont="1" applyFill="1" applyBorder="1" applyAlignment="1">
      <alignment vertical="center"/>
    </xf>
    <xf numFmtId="0" fontId="4" fillId="0" borderId="13" xfId="68" applyFont="1" applyFill="1" applyBorder="1" applyAlignment="1">
      <alignment horizontal="center" vertical="center" wrapText="1"/>
      <protection/>
    </xf>
    <xf numFmtId="0" fontId="4" fillId="0" borderId="23" xfId="68" applyFont="1" applyFill="1" applyBorder="1" applyAlignment="1">
      <alignment horizontal="center" vertical="center" wrapText="1"/>
      <protection/>
    </xf>
    <xf numFmtId="169" fontId="5" fillId="0" borderId="24" xfId="68" applyNumberFormat="1" applyFont="1" applyFill="1" applyBorder="1" applyAlignment="1">
      <alignment vertical="center"/>
      <protection/>
    </xf>
    <xf numFmtId="169" fontId="4" fillId="0" borderId="25" xfId="68" applyNumberFormat="1" applyFont="1" applyFill="1" applyBorder="1" applyAlignment="1">
      <alignment vertical="center"/>
      <protection/>
    </xf>
    <xf numFmtId="4" fontId="5" fillId="0" borderId="11" xfId="75" applyNumberFormat="1" applyFont="1" applyBorder="1">
      <alignment/>
      <protection/>
    </xf>
    <xf numFmtId="0" fontId="4" fillId="0" borderId="0" xfId="0" applyFont="1" applyAlignment="1">
      <alignment/>
    </xf>
    <xf numFmtId="170" fontId="62" fillId="0" borderId="0" xfId="51" applyNumberFormat="1" applyFont="1" applyBorder="1" applyAlignment="1">
      <alignment vertical="center" wrapText="1"/>
    </xf>
    <xf numFmtId="0" fontId="4" fillId="0" borderId="13" xfId="72" applyFont="1" applyFill="1" applyBorder="1" applyAlignment="1">
      <alignment horizontal="center" vertical="center" wrapText="1"/>
      <protection/>
    </xf>
    <xf numFmtId="201" fontId="4" fillId="0" borderId="12" xfId="72" applyNumberFormat="1" applyFont="1" applyFill="1" applyBorder="1" applyAlignment="1">
      <alignment horizontal="right" vertical="center"/>
      <protection/>
    </xf>
    <xf numFmtId="200" fontId="5" fillId="0" borderId="0" xfId="70" applyNumberFormat="1" applyFont="1" applyAlignment="1" applyProtection="1">
      <alignment vertical="center"/>
      <protection/>
    </xf>
    <xf numFmtId="200" fontId="4" fillId="0" borderId="13" xfId="70" applyNumberFormat="1" applyFont="1" applyBorder="1" applyAlignment="1" applyProtection="1">
      <alignment horizontal="right" vertical="center"/>
      <protection/>
    </xf>
    <xf numFmtId="190" fontId="5" fillId="0" borderId="12" xfId="0" applyNumberFormat="1" applyFont="1" applyBorder="1" applyAlignment="1">
      <alignment horizontal="right"/>
    </xf>
    <xf numFmtId="186" fontId="5" fillId="0" borderId="0" xfId="52" applyNumberFormat="1" applyFont="1" applyFill="1" applyBorder="1" applyAlignment="1">
      <alignment vertical="center"/>
    </xf>
    <xf numFmtId="186" fontId="4" fillId="0" borderId="13" xfId="75" applyNumberFormat="1" applyFont="1" applyFill="1" applyBorder="1" applyAlignment="1">
      <alignment vertical="center"/>
      <protection/>
    </xf>
    <xf numFmtId="186" fontId="5" fillId="0" borderId="0" xfId="52" applyNumberFormat="1" applyFont="1" applyFill="1" applyBorder="1" applyAlignment="1">
      <alignment horizontal="right" vertical="center"/>
    </xf>
    <xf numFmtId="186" fontId="5" fillId="0" borderId="14" xfId="52" applyNumberFormat="1" applyFont="1" applyFill="1" applyBorder="1" applyAlignment="1">
      <alignment vertical="center"/>
    </xf>
    <xf numFmtId="4" fontId="5" fillId="0" borderId="0" xfId="75" applyNumberFormat="1" applyFont="1" applyBorder="1">
      <alignment/>
      <protection/>
    </xf>
    <xf numFmtId="0" fontId="4" fillId="0" borderId="0" xfId="75" applyFont="1" applyAlignment="1">
      <alignment vertical="center"/>
      <protection/>
    </xf>
    <xf numFmtId="0" fontId="5" fillId="0" borderId="0" xfId="74" applyFont="1" applyAlignment="1">
      <alignment vertical="top" wrapText="1"/>
      <protection/>
    </xf>
    <xf numFmtId="0" fontId="5" fillId="0" borderId="0" xfId="75" applyFont="1" applyBorder="1" applyAlignment="1">
      <alignment horizontal="center"/>
      <protection/>
    </xf>
    <xf numFmtId="0" fontId="5" fillId="0" borderId="0" xfId="74" applyFont="1" applyBorder="1" applyAlignment="1">
      <alignment vertical="center"/>
      <protection/>
    </xf>
    <xf numFmtId="4" fontId="0" fillId="0" borderId="0" xfId="0" applyNumberFormat="1" applyFill="1" applyAlignment="1">
      <alignment vertical="center"/>
    </xf>
    <xf numFmtId="168" fontId="5" fillId="0" borderId="0" xfId="62" applyNumberFormat="1" applyFont="1" applyFill="1" applyAlignment="1">
      <alignment vertical="center"/>
      <protection/>
    </xf>
    <xf numFmtId="174" fontId="5" fillId="0" borderId="0" xfId="0" applyNumberFormat="1" applyFont="1" applyFill="1" applyAlignment="1">
      <alignment/>
    </xf>
    <xf numFmtId="168" fontId="4" fillId="0" borderId="12" xfId="62" applyNumberFormat="1" applyFont="1" applyFill="1" applyBorder="1" applyAlignment="1">
      <alignment horizontal="center" vertical="center"/>
      <protection/>
    </xf>
    <xf numFmtId="0" fontId="4" fillId="0" borderId="0" xfId="75" applyFont="1" applyBorder="1" applyAlignment="1" quotePrefix="1">
      <alignment horizontal="left" vertical="center" wrapText="1"/>
      <protection/>
    </xf>
    <xf numFmtId="186" fontId="4" fillId="0" borderId="0" xfId="75" applyNumberFormat="1" applyFont="1" applyBorder="1" applyAlignment="1">
      <alignment vertical="center"/>
      <protection/>
    </xf>
    <xf numFmtId="0" fontId="4" fillId="0" borderId="15" xfId="79" applyFont="1" applyBorder="1" applyAlignment="1">
      <alignment horizontal="center" vertical="center" wrapText="1"/>
      <protection/>
    </xf>
    <xf numFmtId="0" fontId="4" fillId="0" borderId="13" xfId="79" applyFont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5" fillId="34" borderId="0" xfId="68" applyFont="1" applyFill="1" applyBorder="1" applyAlignment="1">
      <alignment horizontal="right"/>
      <protection/>
    </xf>
    <xf numFmtId="0" fontId="5" fillId="34" borderId="0" xfId="68" applyFont="1" applyFill="1" applyAlignment="1">
      <alignment vertical="center"/>
      <protection/>
    </xf>
    <xf numFmtId="0" fontId="5" fillId="34" borderId="0" xfId="0" applyFont="1" applyFill="1" applyAlignment="1">
      <alignment vertical="center"/>
    </xf>
    <xf numFmtId="0" fontId="0" fillId="34" borderId="0" xfId="82" applyFill="1" applyAlignment="1">
      <alignment/>
      <protection/>
    </xf>
    <xf numFmtId="0" fontId="0" fillId="34" borderId="0" xfId="82" applyFill="1">
      <alignment/>
      <protection/>
    </xf>
    <xf numFmtId="0" fontId="5" fillId="34" borderId="0" xfId="82" applyFont="1" applyFill="1">
      <alignment/>
      <protection/>
    </xf>
    <xf numFmtId="0" fontId="5" fillId="34" borderId="0" xfId="82" applyFont="1" applyFill="1" applyAlignment="1">
      <alignment horizontal="right"/>
      <protection/>
    </xf>
    <xf numFmtId="0" fontId="5" fillId="34" borderId="0" xfId="82" applyFont="1" applyFill="1" applyAlignment="1">
      <alignment vertical="center"/>
      <protection/>
    </xf>
    <xf numFmtId="0" fontId="4" fillId="34" borderId="10" xfId="82" applyFont="1" applyFill="1" applyBorder="1" applyAlignment="1">
      <alignment horizontal="center" vertical="center" wrapText="1"/>
      <protection/>
    </xf>
    <xf numFmtId="0" fontId="4" fillId="34" borderId="0" xfId="82" applyFont="1" applyFill="1" applyBorder="1" applyAlignment="1">
      <alignment horizontal="center" vertical="center" wrapText="1"/>
      <protection/>
    </xf>
    <xf numFmtId="0" fontId="4" fillId="34" borderId="13" xfId="82" applyFont="1" applyFill="1" applyBorder="1" applyAlignment="1">
      <alignment horizontal="center" vertical="center"/>
      <protection/>
    </xf>
    <xf numFmtId="187" fontId="5" fillId="34" borderId="0" xfId="82" applyNumberFormat="1" applyFont="1" applyFill="1" applyAlignment="1">
      <alignment vertical="center"/>
      <protection/>
    </xf>
    <xf numFmtId="187" fontId="5" fillId="34" borderId="0" xfId="82" applyNumberFormat="1" applyFont="1" applyFill="1" applyBorder="1" applyAlignment="1">
      <alignment vertical="center"/>
      <protection/>
    </xf>
    <xf numFmtId="0" fontId="15" fillId="34" borderId="0" xfId="68" applyFont="1" applyFill="1" applyAlignment="1">
      <alignment vertical="center"/>
      <protection/>
    </xf>
    <xf numFmtId="187" fontId="15" fillId="34" borderId="0" xfId="82" applyNumberFormat="1" applyFont="1" applyFill="1" applyAlignment="1">
      <alignment vertical="center"/>
      <protection/>
    </xf>
    <xf numFmtId="0" fontId="4" fillId="34" borderId="12" xfId="68" applyFont="1" applyFill="1" applyBorder="1" applyAlignment="1">
      <alignment horizontal="left" vertical="center"/>
      <protection/>
    </xf>
    <xf numFmtId="187" fontId="4" fillId="34" borderId="12" xfId="82" applyNumberFormat="1" applyFont="1" applyFill="1" applyBorder="1" applyAlignment="1">
      <alignment vertical="center"/>
      <protection/>
    </xf>
    <xf numFmtId="4" fontId="5" fillId="34" borderId="0" xfId="82" applyNumberFormat="1" applyFont="1" applyFill="1" applyAlignment="1">
      <alignment vertical="center"/>
      <protection/>
    </xf>
    <xf numFmtId="0" fontId="17" fillId="34" borderId="0" xfId="82" applyFont="1" applyFill="1" applyAlignment="1">
      <alignment vertical="center"/>
      <protection/>
    </xf>
    <xf numFmtId="0" fontId="16" fillId="34" borderId="0" xfId="82" applyFont="1" applyFill="1" applyAlignment="1">
      <alignment vertical="center"/>
      <protection/>
    </xf>
    <xf numFmtId="3" fontId="5" fillId="34" borderId="0" xfId="82" applyNumberFormat="1" applyFont="1" applyFill="1">
      <alignment/>
      <protection/>
    </xf>
    <xf numFmtId="0" fontId="4" fillId="34" borderId="0" xfId="79" applyFont="1" applyFill="1" applyBorder="1" applyAlignment="1">
      <alignment horizontal="center" vertical="center" wrapText="1"/>
      <protection/>
    </xf>
    <xf numFmtId="0" fontId="4" fillId="0" borderId="0" xfId="72" applyFont="1" applyAlignment="1">
      <alignment horizontal="center" vertical="center"/>
      <protection/>
    </xf>
    <xf numFmtId="203" fontId="0" fillId="0" borderId="0" xfId="0" applyNumberFormat="1" applyBorder="1" applyAlignment="1">
      <alignment vertical="center"/>
    </xf>
    <xf numFmtId="203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03" fontId="0" fillId="35" borderId="0" xfId="0" applyNumberFormat="1" applyFill="1" applyBorder="1" applyAlignment="1">
      <alignment vertical="center"/>
    </xf>
    <xf numFmtId="168" fontId="5" fillId="0" borderId="0" xfId="63" applyNumberFormat="1" applyFont="1" applyBorder="1" applyAlignment="1" quotePrefix="1">
      <alignment horizontal="right"/>
      <protection/>
    </xf>
    <xf numFmtId="0" fontId="4" fillId="0" borderId="0" xfId="7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01" fontId="4" fillId="34" borderId="0" xfId="72" applyNumberFormat="1" applyFont="1" applyFill="1" applyBorder="1" applyAlignment="1">
      <alignment horizontal="right" vertical="center"/>
      <protection/>
    </xf>
    <xf numFmtId="0" fontId="4" fillId="0" borderId="0" xfId="72" applyFont="1" applyFill="1" applyBorder="1" applyAlignment="1">
      <alignment horizontal="center" vertical="center" wrapText="1"/>
      <protection/>
    </xf>
    <xf numFmtId="175" fontId="0" fillId="0" borderId="0" xfId="0" applyNumberFormat="1" applyAlignment="1">
      <alignment vertical="center"/>
    </xf>
    <xf numFmtId="203" fontId="5" fillId="0" borderId="0" xfId="66" applyNumberFormat="1" applyFont="1" applyAlignment="1">
      <alignment vertical="center"/>
      <protection/>
    </xf>
    <xf numFmtId="203" fontId="5" fillId="0" borderId="0" xfId="68" applyNumberFormat="1" applyFont="1" applyAlignment="1">
      <alignment vertical="center"/>
      <protection/>
    </xf>
    <xf numFmtId="203" fontId="5" fillId="0" borderId="0" xfId="70" applyNumberFormat="1" applyFont="1">
      <alignment/>
      <protection/>
    </xf>
    <xf numFmtId="200" fontId="5" fillId="0" borderId="0" xfId="70" applyNumberFormat="1" applyFont="1" applyFill="1" applyAlignment="1" applyProtection="1">
      <alignment vertical="center"/>
      <protection/>
    </xf>
    <xf numFmtId="200" fontId="4" fillId="0" borderId="13" xfId="70" applyNumberFormat="1" applyFont="1" applyFill="1" applyBorder="1" applyAlignment="1" applyProtection="1">
      <alignment horizontal="right" vertical="center"/>
      <protection/>
    </xf>
    <xf numFmtId="0" fontId="5" fillId="0" borderId="0" xfId="72" applyFont="1" applyAlignment="1">
      <alignment vertical="center" wrapText="1"/>
      <protection/>
    </xf>
    <xf numFmtId="4" fontId="5" fillId="0" borderId="0" xfId="72" applyNumberFormat="1" applyFont="1" applyFill="1">
      <alignment/>
      <protection/>
    </xf>
    <xf numFmtId="169" fontId="63" fillId="0" borderId="0" xfId="68" applyNumberFormat="1" applyFont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168" fontId="4" fillId="0" borderId="0" xfId="62" applyNumberFormat="1" applyFont="1" applyFill="1" applyBorder="1" applyAlignment="1">
      <alignment horizontal="center" vertical="center" wrapText="1"/>
      <protection/>
    </xf>
    <xf numFmtId="168" fontId="4" fillId="0" borderId="0" xfId="62" applyNumberFormat="1" applyFont="1" applyFill="1" applyBorder="1" applyAlignment="1">
      <alignment horizontal="centerContinuous" vertical="center" wrapText="1"/>
      <protection/>
    </xf>
    <xf numFmtId="168" fontId="5" fillId="0" borderId="0" xfId="62" applyNumberFormat="1" applyFont="1" applyFill="1" applyBorder="1" applyAlignment="1">
      <alignment vertical="center"/>
      <protection/>
    </xf>
    <xf numFmtId="174" fontId="5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 vertical="center"/>
    </xf>
    <xf numFmtId="175" fontId="0" fillId="0" borderId="0" xfId="0" applyNumberForma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69" fontId="4" fillId="0" borderId="15" xfId="0" applyNumberFormat="1" applyFont="1" applyFill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 quotePrefix="1">
      <alignment horizontal="center" vertical="center" wrapText="1"/>
    </xf>
    <xf numFmtId="170" fontId="5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right"/>
    </xf>
    <xf numFmtId="0" fontId="4" fillId="0" borderId="0" xfId="79" applyFont="1" applyBorder="1" applyAlignment="1">
      <alignment horizontal="center" vertical="center"/>
      <protection/>
    </xf>
    <xf numFmtId="4" fontId="5" fillId="34" borderId="0" xfId="68" applyNumberFormat="1" applyFont="1" applyFill="1" applyBorder="1" applyAlignment="1">
      <alignment vertical="center"/>
      <protection/>
    </xf>
    <xf numFmtId="0" fontId="5" fillId="34" borderId="0" xfId="68" applyFont="1" applyFill="1" applyBorder="1" applyAlignment="1">
      <alignment vertical="center"/>
      <protection/>
    </xf>
    <xf numFmtId="0" fontId="15" fillId="34" borderId="0" xfId="68" applyFont="1" applyFill="1" applyBorder="1" applyAlignment="1">
      <alignment vertical="center"/>
      <protection/>
    </xf>
    <xf numFmtId="0" fontId="4" fillId="0" borderId="0" xfId="79" applyFont="1" applyBorder="1" applyAlignment="1">
      <alignment horizontal="center" vertical="center" wrapText="1"/>
      <protection/>
    </xf>
    <xf numFmtId="0" fontId="4" fillId="0" borderId="15" xfId="79" applyFont="1" applyBorder="1" applyAlignment="1">
      <alignment horizontal="center" vertical="center"/>
      <protection/>
    </xf>
    <xf numFmtId="4" fontId="4" fillId="0" borderId="15" xfId="79" applyNumberFormat="1" applyFont="1" applyBorder="1" applyAlignment="1">
      <alignment horizontal="center" vertical="center" wrapText="1"/>
      <protection/>
    </xf>
    <xf numFmtId="0" fontId="4" fillId="0" borderId="13" xfId="79" applyFont="1" applyBorder="1" applyAlignment="1">
      <alignment horizontal="center" vertical="center"/>
      <protection/>
    </xf>
    <xf numFmtId="203" fontId="0" fillId="0" borderId="0" xfId="0" applyNumberFormat="1" applyAlignment="1">
      <alignment/>
    </xf>
    <xf numFmtId="203" fontId="0" fillId="34" borderId="0" xfId="0" applyNumberFormat="1" applyFill="1" applyAlignment="1">
      <alignment/>
    </xf>
    <xf numFmtId="0" fontId="5" fillId="34" borderId="0" xfId="82" applyFont="1" applyFill="1" applyBorder="1" applyAlignment="1">
      <alignment vertical="center"/>
      <protection/>
    </xf>
    <xf numFmtId="0" fontId="5" fillId="34" borderId="0" xfId="82" applyFont="1" applyFill="1" applyBorder="1">
      <alignment/>
      <protection/>
    </xf>
    <xf numFmtId="0" fontId="4" fillId="0" borderId="13" xfId="75" applyFont="1" applyBorder="1" applyAlignment="1" quotePrefix="1">
      <alignment horizontal="left" vertical="center"/>
      <protection/>
    </xf>
    <xf numFmtId="186" fontId="4" fillId="0" borderId="13" xfId="75" applyNumberFormat="1" applyFont="1" applyBorder="1" applyAlignment="1">
      <alignment vertical="center"/>
      <protection/>
    </xf>
    <xf numFmtId="0" fontId="4" fillId="0" borderId="13" xfId="75" applyFont="1" applyBorder="1" applyAlignment="1" quotePrefix="1">
      <alignment horizontal="left" vertical="center" wrapText="1"/>
      <protection/>
    </xf>
    <xf numFmtId="0" fontId="4" fillId="0" borderId="12" xfId="75" applyFont="1" applyBorder="1" applyAlignment="1">
      <alignment horizontal="left" vertical="center" wrapText="1"/>
      <protection/>
    </xf>
    <xf numFmtId="186" fontId="4" fillId="0" borderId="12" xfId="75" applyNumberFormat="1" applyFont="1" applyFill="1" applyBorder="1" applyAlignment="1">
      <alignment vertical="center"/>
      <protection/>
    </xf>
    <xf numFmtId="0" fontId="5" fillId="0" borderId="0" xfId="75" applyFont="1" applyFill="1" applyAlignment="1">
      <alignment horizontal="left" vertical="center" wrapText="1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0" fontId="63" fillId="0" borderId="0" xfId="84" applyNumberFormat="1" applyFont="1" applyBorder="1" applyAlignment="1">
      <alignment/>
    </xf>
    <xf numFmtId="0" fontId="62" fillId="0" borderId="0" xfId="68" applyFont="1" applyAlignment="1">
      <alignment vertical="center"/>
      <protection/>
    </xf>
    <xf numFmtId="174" fontId="5" fillId="0" borderId="0" xfId="68" applyNumberFormat="1" applyFont="1" applyAlignment="1">
      <alignment vertical="center"/>
      <protection/>
    </xf>
    <xf numFmtId="201" fontId="5" fillId="0" borderId="0" xfId="72" applyNumberFormat="1" applyFont="1" applyFill="1" applyBorder="1" applyAlignment="1">
      <alignment horizontal="right" vertical="center"/>
      <protection/>
    </xf>
    <xf numFmtId="0" fontId="62" fillId="0" borderId="0" xfId="72" applyFont="1" applyAlignment="1">
      <alignment vertical="center"/>
      <protection/>
    </xf>
    <xf numFmtId="0" fontId="5" fillId="34" borderId="0" xfId="60" applyFont="1" applyFill="1" applyAlignment="1">
      <alignment vertical="center"/>
      <protection/>
    </xf>
    <xf numFmtId="0" fontId="17" fillId="34" borderId="0" xfId="60" applyFont="1" applyFill="1" applyAlignment="1">
      <alignment vertical="center"/>
      <protection/>
    </xf>
    <xf numFmtId="187" fontId="4" fillId="34" borderId="0" xfId="82" applyNumberFormat="1" applyFont="1" applyFill="1" applyBorder="1" applyAlignment="1">
      <alignment vertical="center"/>
      <protection/>
    </xf>
    <xf numFmtId="0" fontId="16" fillId="34" borderId="0" xfId="82" applyFont="1" applyFill="1" applyAlignment="1">
      <alignment horizontal="center" vertical="center"/>
      <protection/>
    </xf>
    <xf numFmtId="0" fontId="4" fillId="0" borderId="0" xfId="6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0" xfId="75" applyFont="1" applyAlignment="1">
      <alignment/>
      <protection/>
    </xf>
    <xf numFmtId="0" fontId="4" fillId="0" borderId="20" xfId="75" applyFont="1" applyBorder="1" applyAlignment="1">
      <alignment horizontal="center" wrapText="1"/>
      <protection/>
    </xf>
    <xf numFmtId="0" fontId="5" fillId="0" borderId="15" xfId="75" applyFont="1" applyBorder="1" applyAlignment="1">
      <alignment/>
      <protection/>
    </xf>
    <xf numFmtId="0" fontId="5" fillId="0" borderId="0" xfId="75" applyFont="1" applyAlignment="1">
      <alignment/>
      <protection/>
    </xf>
    <xf numFmtId="0" fontId="5" fillId="0" borderId="0" xfId="75" applyFont="1" applyAlignment="1" quotePrefix="1">
      <alignment horizontal="left"/>
      <protection/>
    </xf>
    <xf numFmtId="0" fontId="5" fillId="0" borderId="0" xfId="75" applyFont="1" applyBorder="1" applyAlignment="1">
      <alignment/>
      <protection/>
    </xf>
    <xf numFmtId="0" fontId="4" fillId="0" borderId="15" xfId="75" applyFont="1" applyBorder="1" applyAlignment="1">
      <alignment/>
      <protection/>
    </xf>
    <xf numFmtId="0" fontId="5" fillId="0" borderId="14" xfId="75" applyFont="1" applyBorder="1" applyAlignment="1" quotePrefix="1">
      <alignment/>
      <protection/>
    </xf>
    <xf numFmtId="0" fontId="5" fillId="0" borderId="0" xfId="75" applyFont="1" applyAlignment="1" quotePrefix="1">
      <alignment/>
      <protection/>
    </xf>
    <xf numFmtId="0" fontId="5" fillId="0" borderId="0" xfId="75" applyFont="1" applyAlignment="1">
      <alignment horizontal="left"/>
      <protection/>
    </xf>
    <xf numFmtId="0" fontId="5" fillId="0" borderId="12" xfId="75" applyFont="1" applyBorder="1" applyAlignment="1">
      <alignment/>
      <protection/>
    </xf>
    <xf numFmtId="0" fontId="5" fillId="0" borderId="11" xfId="75" applyFont="1" applyBorder="1" applyAlignment="1">
      <alignment/>
      <protection/>
    </xf>
    <xf numFmtId="0" fontId="5" fillId="0" borderId="0" xfId="74" applyFont="1" applyBorder="1" applyAlignment="1">
      <alignment horizontal="left" wrapText="1"/>
      <protection/>
    </xf>
    <xf numFmtId="0" fontId="4" fillId="0" borderId="0" xfId="75" applyFont="1" applyBorder="1" applyAlignment="1" quotePrefix="1">
      <alignment horizontal="left" vertical="center"/>
      <protection/>
    </xf>
    <xf numFmtId="186" fontId="4" fillId="0" borderId="0" xfId="75" applyNumberFormat="1" applyFont="1" applyBorder="1" applyAlignment="1">
      <alignment vertical="center"/>
      <protection/>
    </xf>
    <xf numFmtId="0" fontId="12" fillId="0" borderId="0" xfId="74" applyFont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 quotePrefix="1">
      <alignment horizontal="left" vertical="center"/>
      <protection/>
    </xf>
    <xf numFmtId="0" fontId="4" fillId="0" borderId="0" xfId="70" applyFont="1" applyFill="1" applyBorder="1" applyAlignment="1" applyProtection="1" quotePrefix="1">
      <alignment horizontal="center" vertical="center" wrapText="1"/>
      <protection/>
    </xf>
    <xf numFmtId="4" fontId="5" fillId="0" borderId="0" xfId="70" applyNumberFormat="1" applyFont="1">
      <alignment/>
      <protection/>
    </xf>
    <xf numFmtId="200" fontId="5" fillId="0" borderId="0" xfId="70" applyNumberFormat="1" applyFont="1">
      <alignment/>
      <protection/>
    </xf>
    <xf numFmtId="0" fontId="4" fillId="34" borderId="11" xfId="74" applyFont="1" applyFill="1" applyBorder="1" applyAlignment="1">
      <alignment horizontal="center" vertical="center" wrapText="1"/>
      <protection/>
    </xf>
    <xf numFmtId="0" fontId="4" fillId="34" borderId="0" xfId="74" applyFont="1" applyFill="1" applyBorder="1" applyAlignment="1">
      <alignment horizontal="left" vertical="center" wrapText="1"/>
      <protection/>
    </xf>
    <xf numFmtId="174" fontId="4" fillId="0" borderId="0" xfId="0" applyNumberFormat="1" applyFont="1" applyAlignment="1">
      <alignment vertical="center" wrapText="1"/>
    </xf>
    <xf numFmtId="0" fontId="4" fillId="0" borderId="0" xfId="74" applyFont="1" applyAlignment="1">
      <alignment vertical="center"/>
      <protection/>
    </xf>
    <xf numFmtId="185" fontId="5" fillId="0" borderId="0" xfId="65" applyNumberFormat="1" applyFont="1" applyBorder="1" applyAlignment="1">
      <alignment vertical="center"/>
      <protection/>
    </xf>
    <xf numFmtId="185" fontId="4" fillId="0" borderId="0" xfId="65" applyNumberFormat="1" applyFont="1" applyBorder="1" applyAlignment="1">
      <alignment vertical="center"/>
      <protection/>
    </xf>
    <xf numFmtId="0" fontId="3" fillId="0" borderId="0" xfId="65" applyBorder="1" applyAlignment="1">
      <alignment vertical="center"/>
      <protection/>
    </xf>
    <xf numFmtId="4" fontId="5" fillId="0" borderId="0" xfId="75" applyNumberFormat="1" applyFont="1" applyBorder="1" applyAlignment="1">
      <alignment horizontal="center"/>
      <protection/>
    </xf>
    <xf numFmtId="186" fontId="4" fillId="0" borderId="13" xfId="75" applyNumberFormat="1" applyFont="1" applyFill="1" applyBorder="1" applyAlignment="1">
      <alignment vertical="center"/>
      <protection/>
    </xf>
    <xf numFmtId="187" fontId="5" fillId="34" borderId="10" xfId="68" applyNumberFormat="1" applyFont="1" applyFill="1" applyBorder="1">
      <alignment/>
      <protection/>
    </xf>
    <xf numFmtId="187" fontId="0" fillId="34" borderId="10" xfId="0" applyNumberFormat="1" applyFill="1" applyBorder="1" applyAlignment="1">
      <alignment/>
    </xf>
    <xf numFmtId="187" fontId="5" fillId="34" borderId="10" xfId="68" applyNumberFormat="1" applyFont="1" applyFill="1" applyBorder="1" applyAlignment="1">
      <alignment horizontal="right"/>
      <protection/>
    </xf>
    <xf numFmtId="187" fontId="4" fillId="34" borderId="15" xfId="68" applyNumberFormat="1" applyFont="1" applyFill="1" applyBorder="1" applyAlignment="1" quotePrefix="1">
      <alignment horizontal="center" vertical="center" wrapText="1"/>
      <protection/>
    </xf>
    <xf numFmtId="187" fontId="5" fillId="34" borderId="14" xfId="68" applyNumberFormat="1" applyFont="1" applyFill="1" applyBorder="1" applyAlignment="1">
      <alignment vertical="center"/>
      <protection/>
    </xf>
    <xf numFmtId="187" fontId="5" fillId="34" borderId="0" xfId="68" applyNumberFormat="1" applyFont="1" applyFill="1" applyBorder="1" applyAlignment="1">
      <alignment vertical="center"/>
      <protection/>
    </xf>
    <xf numFmtId="187" fontId="5" fillId="34" borderId="15" xfId="68" applyNumberFormat="1" applyFont="1" applyFill="1" applyBorder="1" applyAlignment="1" quotePrefix="1">
      <alignment horizontal="left" vertical="center"/>
      <protection/>
    </xf>
    <xf numFmtId="187" fontId="4" fillId="34" borderId="12" xfId="68" applyNumberFormat="1" applyFont="1" applyFill="1" applyBorder="1" applyAlignment="1">
      <alignment horizontal="left" vertical="center"/>
      <protection/>
    </xf>
    <xf numFmtId="187" fontId="5" fillId="34" borderId="0" xfId="68" applyNumberFormat="1" applyFont="1" applyFill="1" applyAlignment="1">
      <alignment vertical="center"/>
      <protection/>
    </xf>
    <xf numFmtId="0" fontId="5" fillId="34" borderId="14" xfId="74" applyFont="1" applyFill="1" applyBorder="1" applyAlignment="1">
      <alignment horizontal="left" vertical="center" wrapText="1"/>
      <protection/>
    </xf>
    <xf numFmtId="0" fontId="5" fillId="34" borderId="0" xfId="0" applyFont="1" applyFill="1" applyAlignment="1">
      <alignment vertical="center" wrapText="1"/>
    </xf>
    <xf numFmtId="0" fontId="5" fillId="34" borderId="15" xfId="74" applyFont="1" applyFill="1" applyBorder="1" applyAlignment="1" quotePrefix="1">
      <alignment horizontal="left" vertical="center" wrapText="1"/>
      <protection/>
    </xf>
    <xf numFmtId="0" fontId="5" fillId="34" borderId="10" xfId="73" applyFont="1" applyFill="1" applyBorder="1" applyAlignment="1" applyProtection="1">
      <alignment horizontal="left" vertical="center"/>
      <protection/>
    </xf>
    <xf numFmtId="202" fontId="5" fillId="34" borderId="14" xfId="0" applyNumberFormat="1" applyFont="1" applyFill="1" applyBorder="1" applyAlignment="1">
      <alignment horizontal="right" vertical="center"/>
    </xf>
    <xf numFmtId="206" fontId="5" fillId="34" borderId="15" xfId="0" applyNumberFormat="1" applyFont="1" applyFill="1" applyBorder="1" applyAlignment="1">
      <alignment vertical="center"/>
    </xf>
    <xf numFmtId="206" fontId="5" fillId="34" borderId="10" xfId="0" applyNumberFormat="1" applyFont="1" applyFill="1" applyBorder="1" applyAlignment="1">
      <alignment vertical="center"/>
    </xf>
    <xf numFmtId="0" fontId="4" fillId="34" borderId="0" xfId="74" applyFont="1" applyFill="1" applyAlignment="1">
      <alignment vertical="center"/>
      <protection/>
    </xf>
    <xf numFmtId="174" fontId="4" fillId="34" borderId="0" xfId="0" applyNumberFormat="1" applyFont="1" applyFill="1" applyAlignment="1">
      <alignment vertical="center" wrapText="1"/>
    </xf>
    <xf numFmtId="174" fontId="4" fillId="34" borderId="0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0" fontId="5" fillId="0" borderId="0" xfId="73" applyFont="1" applyBorder="1" applyAlignment="1" applyProtection="1">
      <alignment vertical="center" wrapText="1"/>
      <protection/>
    </xf>
    <xf numFmtId="0" fontId="5" fillId="34" borderId="0" xfId="73" applyFont="1" applyFill="1" applyBorder="1" applyAlignment="1" applyProtection="1">
      <alignment vertical="center" wrapText="1"/>
      <protection/>
    </xf>
    <xf numFmtId="170" fontId="5" fillId="0" borderId="0" xfId="0" applyNumberFormat="1" applyFont="1" applyFill="1" applyBorder="1" applyAlignment="1">
      <alignment horizontal="right" vertical="center"/>
    </xf>
    <xf numFmtId="181" fontId="5" fillId="0" borderId="0" xfId="80" applyNumberFormat="1" applyFont="1" applyFill="1" applyAlignment="1">
      <alignment vertical="center"/>
      <protection/>
    </xf>
    <xf numFmtId="184" fontId="5" fillId="0" borderId="0" xfId="80" applyNumberFormat="1" applyFont="1" applyFill="1" applyBorder="1" applyAlignment="1">
      <alignment vertical="center"/>
      <protection/>
    </xf>
    <xf numFmtId="204" fontId="4" fillId="0" borderId="12" xfId="80" applyNumberFormat="1" applyFont="1" applyFill="1" applyBorder="1" applyAlignment="1">
      <alignment vertical="center"/>
      <protection/>
    </xf>
    <xf numFmtId="169" fontId="5" fillId="0" borderId="0" xfId="0" applyNumberFormat="1" applyFont="1" applyAlignment="1">
      <alignment/>
    </xf>
    <xf numFmtId="169" fontId="5" fillId="0" borderId="0" xfId="0" applyNumberFormat="1" applyFont="1" applyFill="1" applyAlignment="1">
      <alignment/>
    </xf>
    <xf numFmtId="169" fontId="5" fillId="0" borderId="0" xfId="68" applyNumberFormat="1" applyFont="1" applyFill="1" applyBorder="1" applyAlignment="1">
      <alignment vertical="center"/>
      <protection/>
    </xf>
    <xf numFmtId="170" fontId="5" fillId="0" borderId="0" xfId="0" applyNumberFormat="1" applyFont="1" applyBorder="1" applyAlignment="1">
      <alignment horizontal="right" vertical="center"/>
    </xf>
    <xf numFmtId="183" fontId="5" fillId="0" borderId="0" xfId="68" applyNumberFormat="1" applyFont="1" applyFill="1" applyAlignment="1">
      <alignment vertical="center"/>
      <protection/>
    </xf>
    <xf numFmtId="4" fontId="63" fillId="0" borderId="0" xfId="74" applyNumberFormat="1" applyFont="1" applyBorder="1">
      <alignment/>
      <protection/>
    </xf>
    <xf numFmtId="179" fontId="5" fillId="0" borderId="0" xfId="74" applyNumberFormat="1" applyFont="1" applyFill="1" applyBorder="1" applyAlignment="1">
      <alignment vertical="center"/>
      <protection/>
    </xf>
    <xf numFmtId="179" fontId="5" fillId="0" borderId="15" xfId="74" applyNumberFormat="1" applyFont="1" applyFill="1" applyBorder="1" applyAlignment="1">
      <alignment vertical="center"/>
      <protection/>
    </xf>
    <xf numFmtId="179" fontId="5" fillId="0" borderId="14" xfId="74" applyNumberFormat="1" applyFont="1" applyFill="1" applyBorder="1" applyAlignment="1">
      <alignment vertical="center"/>
      <protection/>
    </xf>
    <xf numFmtId="202" fontId="5" fillId="34" borderId="0" xfId="0" applyNumberFormat="1" applyFont="1" applyFill="1" applyBorder="1" applyAlignment="1">
      <alignment vertical="center"/>
    </xf>
    <xf numFmtId="202" fontId="5" fillId="34" borderId="0" xfId="0" applyNumberFormat="1" applyFont="1" applyFill="1" applyBorder="1" applyAlignment="1">
      <alignment horizontal="right" vertical="center"/>
    </xf>
    <xf numFmtId="202" fontId="4" fillId="34" borderId="0" xfId="0" applyNumberFormat="1" applyFont="1" applyFill="1" applyBorder="1" applyAlignment="1">
      <alignment horizontal="right" vertical="center"/>
    </xf>
    <xf numFmtId="202" fontId="4" fillId="34" borderId="0" xfId="0" applyNumberFormat="1" applyFont="1" applyFill="1" applyBorder="1" applyAlignment="1">
      <alignment vertical="center"/>
    </xf>
    <xf numFmtId="179" fontId="5" fillId="0" borderId="13" xfId="74" applyNumberFormat="1" applyFont="1" applyFill="1" applyBorder="1" applyAlignment="1">
      <alignment vertical="center"/>
      <protection/>
    </xf>
    <xf numFmtId="189" fontId="5" fillId="0" borderId="0" xfId="68" applyNumberFormat="1" applyFont="1" applyAlignment="1">
      <alignment vertical="center"/>
      <protection/>
    </xf>
    <xf numFmtId="0" fontId="64" fillId="0" borderId="0" xfId="68" applyFont="1">
      <alignment/>
      <protection/>
    </xf>
    <xf numFmtId="0" fontId="64" fillId="0" borderId="0" xfId="68" applyFont="1" applyAlignment="1">
      <alignment vertical="center"/>
      <protection/>
    </xf>
    <xf numFmtId="183" fontId="5" fillId="0" borderId="0" xfId="68" applyNumberFormat="1" applyFont="1" applyFill="1" applyAlignment="1">
      <alignment horizontal="center" vertical="center"/>
      <protection/>
    </xf>
    <xf numFmtId="183" fontId="4" fillId="0" borderId="12" xfId="68" applyNumberFormat="1" applyFont="1" applyFill="1" applyBorder="1" applyAlignment="1">
      <alignment horizontal="center" vertical="center"/>
      <protection/>
    </xf>
    <xf numFmtId="200" fontId="4" fillId="0" borderId="13" xfId="70" applyNumberFormat="1" applyFont="1" applyFill="1" applyBorder="1" applyAlignment="1" applyProtection="1">
      <alignment horizontal="right" vertical="center"/>
      <protection/>
    </xf>
    <xf numFmtId="0" fontId="65" fillId="0" borderId="0" xfId="66" applyFont="1">
      <alignment/>
      <protection/>
    </xf>
    <xf numFmtId="0" fontId="65" fillId="0" borderId="0" xfId="68" applyFont="1" applyFill="1" applyAlignment="1">
      <alignment vertical="center"/>
      <protection/>
    </xf>
    <xf numFmtId="0" fontId="5" fillId="0" borderId="0" xfId="57" applyFont="1">
      <alignment/>
      <protection/>
    </xf>
    <xf numFmtId="3" fontId="5" fillId="0" borderId="0" xfId="57" applyNumberFormat="1" applyFont="1">
      <alignment/>
      <protection/>
    </xf>
    <xf numFmtId="0" fontId="5" fillId="0" borderId="19" xfId="57" applyFont="1" applyBorder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34" borderId="13" xfId="82" applyFont="1" applyFill="1" applyBorder="1" applyAlignment="1">
      <alignment horizontal="center" vertical="center" wrapText="1"/>
      <protection/>
    </xf>
    <xf numFmtId="0" fontId="4" fillId="34" borderId="14" xfId="82" applyFont="1" applyFill="1" applyBorder="1" applyAlignment="1">
      <alignment horizontal="center" vertical="center" wrapText="1"/>
      <protection/>
    </xf>
    <xf numFmtId="0" fontId="4" fillId="34" borderId="15" xfId="82" applyFont="1" applyFill="1" applyBorder="1" applyAlignment="1">
      <alignment horizontal="center" vertical="center" wrapText="1"/>
      <protection/>
    </xf>
    <xf numFmtId="0" fontId="0" fillId="34" borderId="0" xfId="60" applyFill="1">
      <alignment/>
      <protection/>
    </xf>
    <xf numFmtId="0" fontId="0" fillId="34" borderId="0" xfId="60" applyFont="1" applyFill="1">
      <alignment/>
      <protection/>
    </xf>
    <xf numFmtId="0" fontId="0" fillId="34" borderId="16" xfId="60" applyFill="1" applyBorder="1">
      <alignment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4" fillId="34" borderId="14" xfId="60" applyFont="1" applyFill="1" applyBorder="1" applyAlignment="1">
      <alignment horizontal="center" vertical="center"/>
      <protection/>
    </xf>
    <xf numFmtId="0" fontId="4" fillId="34" borderId="13" xfId="60" applyFont="1" applyFill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 wrapText="1"/>
      <protection/>
    </xf>
    <xf numFmtId="187" fontId="5" fillId="34" borderId="0" xfId="60" applyNumberFormat="1" applyFont="1" applyFill="1" applyBorder="1" applyAlignment="1">
      <alignment vertical="center"/>
      <protection/>
    </xf>
    <xf numFmtId="187" fontId="15" fillId="34" borderId="0" xfId="60" applyNumberFormat="1" applyFont="1" applyFill="1" applyBorder="1" applyAlignment="1">
      <alignment vertical="center"/>
      <protection/>
    </xf>
    <xf numFmtId="4" fontId="4" fillId="34" borderId="12" xfId="68" applyNumberFormat="1" applyFont="1" applyFill="1" applyBorder="1" applyAlignment="1">
      <alignment vertical="center"/>
      <protection/>
    </xf>
    <xf numFmtId="187" fontId="4" fillId="34" borderId="12" xfId="60" applyNumberFormat="1" applyFont="1" applyFill="1" applyBorder="1" applyAlignment="1">
      <alignment vertical="center"/>
      <protection/>
    </xf>
    <xf numFmtId="0" fontId="4" fillId="34" borderId="0" xfId="60" applyFont="1" applyFill="1" applyBorder="1" applyAlignment="1">
      <alignment horizontal="left" vertical="center"/>
      <protection/>
    </xf>
    <xf numFmtId="0" fontId="17" fillId="34" borderId="0" xfId="60" applyFont="1" applyFill="1" applyAlignment="1">
      <alignment horizontal="left" vertical="center"/>
      <protection/>
    </xf>
    <xf numFmtId="0" fontId="4" fillId="34" borderId="13" xfId="60" applyFont="1" applyFill="1" applyBorder="1" applyAlignment="1">
      <alignment vertical="center"/>
      <protection/>
    </xf>
    <xf numFmtId="0" fontId="4" fillId="34" borderId="13" xfId="60" applyFont="1" applyFill="1" applyBorder="1" applyAlignment="1">
      <alignment horizontal="center" vertical="center"/>
      <protection/>
    </xf>
    <xf numFmtId="0" fontId="4" fillId="34" borderId="14" xfId="60" applyFont="1" applyFill="1" applyBorder="1" applyAlignment="1">
      <alignment vertical="center"/>
      <protection/>
    </xf>
    <xf numFmtId="0" fontId="0" fillId="34" borderId="0" xfId="60" applyFill="1" applyAlignment="1">
      <alignment horizontal="left"/>
      <protection/>
    </xf>
    <xf numFmtId="0" fontId="4" fillId="34" borderId="0" xfId="60" applyFont="1" applyFill="1" applyAlignment="1">
      <alignment horizontal="center" vertical="center" wrapText="1"/>
      <protection/>
    </xf>
    <xf numFmtId="0" fontId="4" fillId="34" borderId="13" xfId="60" applyFont="1" applyFill="1" applyBorder="1" applyAlignment="1">
      <alignment horizontal="right" vertical="center" wrapText="1"/>
      <protection/>
    </xf>
    <xf numFmtId="4" fontId="5" fillId="34" borderId="0" xfId="60" applyNumberFormat="1" applyFont="1" applyFill="1" applyAlignment="1">
      <alignment vertical="center"/>
      <protection/>
    </xf>
    <xf numFmtId="0" fontId="14" fillId="34" borderId="0" xfId="60" applyFont="1" applyFill="1" applyAlignment="1">
      <alignment horizontal="left"/>
      <protection/>
    </xf>
    <xf numFmtId="0" fontId="4" fillId="34" borderId="0" xfId="60" applyFont="1" applyFill="1" applyAlignment="1">
      <alignment horizontal="center" vertical="center"/>
      <protection/>
    </xf>
    <xf numFmtId="0" fontId="4" fillId="34" borderId="16" xfId="60" applyFont="1" applyFill="1" applyBorder="1" applyAlignment="1">
      <alignment vertical="center"/>
      <protection/>
    </xf>
    <xf numFmtId="0" fontId="4" fillId="34" borderId="0" xfId="60" applyFont="1" applyFill="1" applyBorder="1" applyAlignment="1">
      <alignment horizontal="center" vertical="center" wrapText="1"/>
      <protection/>
    </xf>
    <xf numFmtId="0" fontId="0" fillId="34" borderId="0" xfId="60" applyFill="1" applyBorder="1" applyAlignment="1">
      <alignment vertical="center" wrapText="1"/>
      <protection/>
    </xf>
    <xf numFmtId="0" fontId="16" fillId="34" borderId="0" xfId="60" applyFont="1" applyFill="1" applyAlignment="1">
      <alignment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12" fillId="34" borderId="0" xfId="60" applyFont="1" applyFill="1">
      <alignment/>
      <protection/>
    </xf>
    <xf numFmtId="0" fontId="0" fillId="34" borderId="0" xfId="60" applyFill="1" applyAlignment="1">
      <alignment horizontal="right"/>
      <protection/>
    </xf>
    <xf numFmtId="0" fontId="10" fillId="34" borderId="14" xfId="60" applyFont="1" applyFill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horizontal="center" vertical="center" wrapText="1"/>
      <protection/>
    </xf>
    <xf numFmtId="0" fontId="10" fillId="34" borderId="15" xfId="60" applyFont="1" applyFill="1" applyBorder="1" applyAlignment="1">
      <alignment vertical="center" wrapText="1"/>
      <protection/>
    </xf>
    <xf numFmtId="0" fontId="4" fillId="34" borderId="15" xfId="60" applyFont="1" applyFill="1" applyBorder="1" applyAlignment="1">
      <alignment vertical="center" wrapText="1"/>
      <protection/>
    </xf>
    <xf numFmtId="187" fontId="5" fillId="34" borderId="15" xfId="60" applyNumberFormat="1" applyFont="1" applyFill="1" applyBorder="1" applyAlignment="1">
      <alignment vertical="center"/>
      <protection/>
    </xf>
    <xf numFmtId="187" fontId="4" fillId="34" borderId="10" xfId="60" applyNumberFormat="1" applyFont="1" applyFill="1" applyBorder="1" applyAlignment="1">
      <alignment vertical="center"/>
      <protection/>
    </xf>
    <xf numFmtId="0" fontId="5" fillId="34" borderId="0" xfId="60" applyFont="1" applyFill="1">
      <alignment/>
      <protection/>
    </xf>
    <xf numFmtId="4" fontId="17" fillId="34" borderId="0" xfId="60" applyNumberFormat="1" applyFont="1" applyFill="1" applyAlignment="1">
      <alignment vertical="center"/>
      <protection/>
    </xf>
    <xf numFmtId="0" fontId="0" fillId="34" borderId="16" xfId="57" applyFill="1" applyBorder="1" applyAlignment="1">
      <alignment vertical="center" wrapText="1"/>
      <protection/>
    </xf>
    <xf numFmtId="0" fontId="0" fillId="34" borderId="16" xfId="57" applyFill="1" applyBorder="1" applyAlignment="1">
      <alignment/>
      <protection/>
    </xf>
    <xf numFmtId="0" fontId="5" fillId="34" borderId="0" xfId="82" applyFont="1" applyFill="1" applyAlignment="1">
      <alignment/>
      <protection/>
    </xf>
    <xf numFmtId="0" fontId="0" fillId="34" borderId="14" xfId="57" applyFill="1" applyBorder="1" applyAlignment="1">
      <alignment horizontal="center" vertical="center" wrapText="1"/>
      <protection/>
    </xf>
    <xf numFmtId="0" fontId="10" fillId="34" borderId="14" xfId="57" applyFont="1" applyFill="1" applyBorder="1" applyAlignment="1">
      <alignment horizontal="center" vertical="center" wrapText="1"/>
      <protection/>
    </xf>
    <xf numFmtId="0" fontId="4" fillId="34" borderId="15" xfId="57" applyFont="1" applyFill="1" applyBorder="1" applyAlignment="1">
      <alignment horizontal="center" vertical="center" wrapText="1"/>
      <protection/>
    </xf>
    <xf numFmtId="0" fontId="10" fillId="34" borderId="15" xfId="57" applyFont="1" applyFill="1" applyBorder="1" applyAlignment="1">
      <alignment horizontal="center" vertical="center" wrapText="1"/>
      <protection/>
    </xf>
    <xf numFmtId="43" fontId="66" fillId="34" borderId="0" xfId="61" applyNumberFormat="1" applyFont="1" applyFill="1">
      <alignment/>
      <protection/>
    </xf>
    <xf numFmtId="0" fontId="66" fillId="34" borderId="0" xfId="61" applyFont="1" applyFill="1">
      <alignment/>
      <protection/>
    </xf>
    <xf numFmtId="165" fontId="66" fillId="34" borderId="0" xfId="61" applyNumberFormat="1" applyFont="1" applyFill="1">
      <alignment/>
      <protection/>
    </xf>
    <xf numFmtId="203" fontId="66" fillId="34" borderId="0" xfId="61" applyNumberFormat="1" applyFont="1" applyFill="1">
      <alignment/>
      <protection/>
    </xf>
    <xf numFmtId="0" fontId="15" fillId="34" borderId="0" xfId="82" applyFont="1" applyFill="1" applyAlignment="1">
      <alignment vertical="center"/>
      <protection/>
    </xf>
    <xf numFmtId="0" fontId="5" fillId="34" borderId="0" xfId="57" applyFont="1" applyFill="1" applyAlignment="1">
      <alignment vertical="center"/>
      <protection/>
    </xf>
    <xf numFmtId="4" fontId="17" fillId="34" borderId="0" xfId="82" applyNumberFormat="1" applyFont="1" applyFill="1" applyAlignment="1">
      <alignment vertical="center"/>
      <protection/>
    </xf>
    <xf numFmtId="0" fontId="0" fillId="34" borderId="0" xfId="57" applyFill="1" applyBorder="1" applyAlignment="1">
      <alignment/>
      <protection/>
    </xf>
    <xf numFmtId="0" fontId="0" fillId="34" borderId="0" xfId="82" applyFill="1" applyBorder="1" applyAlignment="1">
      <alignment/>
      <protection/>
    </xf>
    <xf numFmtId="0" fontId="0" fillId="34" borderId="0" xfId="82" applyFill="1" applyBorder="1">
      <alignment/>
      <protection/>
    </xf>
    <xf numFmtId="0" fontId="0" fillId="34" borderId="0" xfId="57" applyFill="1" applyBorder="1" applyAlignment="1">
      <alignment horizontal="center" vertical="center" wrapText="1"/>
      <protection/>
    </xf>
    <xf numFmtId="0" fontId="5" fillId="34" borderId="0" xfId="82" applyFont="1" applyFill="1" applyBorder="1" applyAlignment="1">
      <alignment/>
      <protection/>
    </xf>
    <xf numFmtId="4" fontId="5" fillId="34" borderId="0" xfId="82" applyNumberFormat="1" applyFont="1" applyFill="1" applyBorder="1" applyAlignment="1">
      <alignment vertical="center"/>
      <protection/>
    </xf>
    <xf numFmtId="0" fontId="5" fillId="34" borderId="0" xfId="82" applyFont="1" applyFill="1" applyBorder="1" applyAlignment="1">
      <alignment horizontal="left" vertical="center"/>
      <protection/>
    </xf>
    <xf numFmtId="4" fontId="15" fillId="34" borderId="0" xfId="82" applyNumberFormat="1" applyFont="1" applyFill="1" applyBorder="1" applyAlignment="1">
      <alignment vertical="center"/>
      <protection/>
    </xf>
    <xf numFmtId="0" fontId="15" fillId="34" borderId="0" xfId="82" applyFont="1" applyFill="1" applyBorder="1" applyAlignment="1">
      <alignment vertical="center"/>
      <protection/>
    </xf>
    <xf numFmtId="0" fontId="17" fillId="34" borderId="0" xfId="82" applyFont="1" applyFill="1" applyBorder="1" applyAlignment="1">
      <alignment vertical="center"/>
      <protection/>
    </xf>
    <xf numFmtId="0" fontId="0" fillId="0" borderId="10" xfId="79" applyBorder="1">
      <alignment/>
      <protection/>
    </xf>
    <xf numFmtId="0" fontId="5" fillId="0" borderId="0" xfId="79" applyFont="1" applyAlignment="1">
      <alignment horizontal="right"/>
      <protection/>
    </xf>
    <xf numFmtId="0" fontId="5" fillId="0" borderId="10" xfId="79" applyFont="1" applyBorder="1" applyAlignment="1">
      <alignment horizontal="right"/>
      <protection/>
    </xf>
    <xf numFmtId="0" fontId="5" fillId="0" borderId="10" xfId="79" applyFont="1" applyBorder="1" applyAlignment="1">
      <alignment horizontal="center"/>
      <protection/>
    </xf>
    <xf numFmtId="0" fontId="5" fillId="0" borderId="10" xfId="79" applyFont="1" applyBorder="1">
      <alignment/>
      <protection/>
    </xf>
    <xf numFmtId="0" fontId="4" fillId="0" borderId="10" xfId="79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4" xfId="79" applyFont="1" applyBorder="1" applyAlignment="1">
      <alignment horizontal="center" vertical="center" wrapText="1"/>
      <protection/>
    </xf>
    <xf numFmtId="0" fontId="0" fillId="0" borderId="14" xfId="60" applyBorder="1" applyAlignment="1">
      <alignment horizontal="center" vertical="center" wrapText="1"/>
      <protection/>
    </xf>
    <xf numFmtId="0" fontId="5" fillId="0" borderId="13" xfId="79" applyFont="1" applyBorder="1">
      <alignment/>
      <protection/>
    </xf>
    <xf numFmtId="0" fontId="5" fillId="0" borderId="14" xfId="79" applyFont="1" applyBorder="1">
      <alignment/>
      <protection/>
    </xf>
    <xf numFmtId="187" fontId="5" fillId="0" borderId="0" xfId="79" applyNumberFormat="1" applyFont="1" applyAlignment="1">
      <alignment vertical="center"/>
      <protection/>
    </xf>
    <xf numFmtId="187" fontId="5" fillId="0" borderId="0" xfId="79" applyNumberFormat="1" applyFont="1" applyBorder="1" applyAlignment="1">
      <alignment vertical="center"/>
      <protection/>
    </xf>
    <xf numFmtId="0" fontId="15" fillId="0" borderId="0" xfId="68" applyFont="1" applyAlignment="1">
      <alignment vertical="center"/>
      <protection/>
    </xf>
    <xf numFmtId="0" fontId="5" fillId="0" borderId="0" xfId="79" applyFont="1" applyAlignment="1">
      <alignment vertical="center"/>
      <protection/>
    </xf>
    <xf numFmtId="0" fontId="4" fillId="0" borderId="0" xfId="79" applyFont="1" applyBorder="1" applyAlignment="1">
      <alignment horizontal="left" vertical="center"/>
      <protection/>
    </xf>
    <xf numFmtId="4" fontId="5" fillId="0" borderId="0" xfId="79" applyNumberFormat="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17" fillId="0" borderId="0" xfId="60" applyFont="1" applyAlignment="1">
      <alignment vertical="center"/>
      <protection/>
    </xf>
    <xf numFmtId="4" fontId="5" fillId="0" borderId="0" xfId="60" applyNumberFormat="1" applyFont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4" fillId="34" borderId="16" xfId="60" applyFont="1" applyFill="1" applyBorder="1" applyAlignment="1">
      <alignment/>
      <protection/>
    </xf>
    <xf numFmtId="0" fontId="5" fillId="34" borderId="0" xfId="60" applyFont="1" applyFill="1" applyAlignment="1">
      <alignment vertical="center" wrapText="1"/>
      <protection/>
    </xf>
    <xf numFmtId="187" fontId="5" fillId="34" borderId="0" xfId="60" applyNumberFormat="1" applyFont="1" applyFill="1" applyBorder="1" applyAlignment="1">
      <alignment horizontal="center" vertical="center"/>
      <protection/>
    </xf>
    <xf numFmtId="187" fontId="4" fillId="34" borderId="12" xfId="60" applyNumberFormat="1" applyFont="1" applyFill="1" applyBorder="1" applyAlignment="1">
      <alignment horizontal="center" vertical="center"/>
      <protection/>
    </xf>
    <xf numFmtId="0" fontId="5" fillId="0" borderId="11" xfId="68" applyFont="1" applyBorder="1" applyAlignment="1">
      <alignment horizontal="left" vertical="center"/>
      <protection/>
    </xf>
    <xf numFmtId="0" fontId="4" fillId="0" borderId="0" xfId="68" applyFont="1">
      <alignment/>
      <protection/>
    </xf>
    <xf numFmtId="189" fontId="5" fillId="0" borderId="0" xfId="68" applyNumberFormat="1" applyFont="1" applyBorder="1" applyAlignment="1">
      <alignment vertical="center"/>
      <protection/>
    </xf>
    <xf numFmtId="183" fontId="4" fillId="0" borderId="0" xfId="68" applyNumberFormat="1" applyFont="1" applyFill="1" applyBorder="1" applyAlignment="1">
      <alignment vertical="center"/>
      <protection/>
    </xf>
    <xf numFmtId="3" fontId="5" fillId="0" borderId="0" xfId="68" applyNumberFormat="1" applyFont="1" applyBorder="1" applyAlignment="1">
      <alignment vertical="center"/>
      <protection/>
    </xf>
    <xf numFmtId="0" fontId="5" fillId="0" borderId="0" xfId="68" applyFont="1" applyBorder="1">
      <alignment/>
      <protection/>
    </xf>
    <xf numFmtId="0" fontId="5" fillId="0" borderId="0" xfId="58" applyFont="1" applyAlignment="1">
      <alignment vertical="center"/>
      <protection/>
    </xf>
    <xf numFmtId="3" fontId="5" fillId="0" borderId="0" xfId="58" applyNumberFormat="1" applyFont="1" applyAlignment="1">
      <alignment vertical="center"/>
      <protection/>
    </xf>
    <xf numFmtId="0" fontId="4" fillId="0" borderId="0" xfId="68" applyFont="1" applyBorder="1" applyAlignment="1">
      <alignment horizontal="center" vertical="center" wrapText="1"/>
      <protection/>
    </xf>
    <xf numFmtId="4" fontId="5" fillId="0" borderId="0" xfId="68" applyNumberFormat="1" applyFont="1" applyBorder="1" applyAlignment="1">
      <alignment vertical="center"/>
      <protection/>
    </xf>
    <xf numFmtId="173" fontId="5" fillId="0" borderId="0" xfId="68" applyNumberFormat="1" applyFont="1" applyBorder="1" applyAlignment="1">
      <alignment vertical="center"/>
      <protection/>
    </xf>
    <xf numFmtId="4" fontId="4" fillId="0" borderId="0" xfId="68" applyNumberFormat="1" applyFont="1" applyBorder="1" applyAlignment="1">
      <alignment vertical="center"/>
      <protection/>
    </xf>
    <xf numFmtId="0" fontId="5" fillId="0" borderId="0" xfId="68" applyFont="1" applyBorder="1" applyAlignment="1">
      <alignment vertical="center"/>
      <protection/>
    </xf>
    <xf numFmtId="187" fontId="5" fillId="0" borderId="15" xfId="68" applyNumberFormat="1" applyFont="1" applyBorder="1" applyAlignment="1">
      <alignment vertical="center"/>
      <protection/>
    </xf>
    <xf numFmtId="179" fontId="4" fillId="0" borderId="12" xfId="74" applyNumberFormat="1" applyFont="1" applyFill="1" applyBorder="1" applyAlignment="1">
      <alignment vertical="center"/>
      <protection/>
    </xf>
    <xf numFmtId="0" fontId="63" fillId="0" borderId="0" xfId="72" applyFont="1" applyAlignment="1">
      <alignment vertical="center" wrapText="1"/>
      <protection/>
    </xf>
    <xf numFmtId="0" fontId="4" fillId="0" borderId="11" xfId="0" applyFont="1" applyBorder="1" applyAlignment="1">
      <alignment horizontal="center" vertical="center" wrapText="1"/>
    </xf>
    <xf numFmtId="187" fontId="4" fillId="0" borderId="0" xfId="68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64" applyFont="1" applyFill="1" applyAlignment="1">
      <alignment vertical="center"/>
      <protection/>
    </xf>
    <xf numFmtId="0" fontId="4" fillId="0" borderId="0" xfId="72" applyFont="1" applyFill="1" applyAlignment="1">
      <alignment vertical="center"/>
      <protection/>
    </xf>
    <xf numFmtId="166" fontId="0" fillId="0" borderId="0" xfId="5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70" fontId="0" fillId="0" borderId="0" xfId="0" applyNumberFormat="1" applyFill="1" applyAlignment="1">
      <alignment vertical="center"/>
    </xf>
    <xf numFmtId="0" fontId="4" fillId="0" borderId="0" xfId="72" applyFont="1" applyFill="1" applyAlignment="1">
      <alignment horizontal="center" vertical="center"/>
      <protection/>
    </xf>
    <xf numFmtId="168" fontId="4" fillId="10" borderId="0" xfId="63" applyNumberFormat="1" applyFont="1" applyFill="1" applyAlignment="1">
      <alignment horizontal="centerContinuous" vertical="center" wrapText="1"/>
      <protection/>
    </xf>
    <xf numFmtId="168" fontId="5" fillId="10" borderId="0" xfId="63" applyNumberFormat="1" applyFont="1" applyFill="1" applyAlignment="1">
      <alignment horizontal="centerContinuous"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7" fontId="4" fillId="0" borderId="12" xfId="0" applyNumberFormat="1" applyFont="1" applyFill="1" applyBorder="1" applyAlignment="1">
      <alignment vertical="center"/>
    </xf>
    <xf numFmtId="0" fontId="0" fillId="10" borderId="0" xfId="0" applyFill="1" applyAlignment="1">
      <alignment/>
    </xf>
    <xf numFmtId="187" fontId="4" fillId="0" borderId="0" xfId="68" applyNumberFormat="1" applyFont="1" applyFill="1" applyAlignment="1">
      <alignment horizontal="center" vertical="center" wrapText="1"/>
      <protection/>
    </xf>
    <xf numFmtId="0" fontId="4" fillId="10" borderId="0" xfId="73" applyFont="1" applyFill="1" applyAlignment="1" applyProtection="1">
      <alignment horizontal="centerContinuous" vertical="center" wrapText="1"/>
      <protection/>
    </xf>
    <xf numFmtId="0" fontId="4" fillId="10" borderId="0" xfId="73" applyFont="1" applyFill="1" applyAlignment="1">
      <alignment horizontal="centerContinuous" vertical="center"/>
      <protection/>
    </xf>
    <xf numFmtId="0" fontId="5" fillId="10" borderId="0" xfId="73" applyFont="1" applyFill="1" applyAlignment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7" fontId="4" fillId="0" borderId="0" xfId="68" applyNumberFormat="1" applyFont="1" applyFill="1" applyAlignment="1">
      <alignment vertical="center"/>
      <protection/>
    </xf>
    <xf numFmtId="0" fontId="0" fillId="10" borderId="0" xfId="60" applyFill="1" applyAlignment="1">
      <alignment/>
      <protection/>
    </xf>
    <xf numFmtId="0" fontId="0" fillId="10" borderId="0" xfId="60" applyFill="1">
      <alignment/>
      <protection/>
    </xf>
    <xf numFmtId="0" fontId="13" fillId="10" borderId="0" xfId="60" applyFont="1" applyFill="1" applyAlignment="1">
      <alignment/>
      <protection/>
    </xf>
    <xf numFmtId="0" fontId="0" fillId="10" borderId="0" xfId="60" applyFill="1" applyAlignment="1">
      <alignment wrapText="1"/>
      <protection/>
    </xf>
    <xf numFmtId="0" fontId="13" fillId="10" borderId="0" xfId="60" applyFont="1" applyFill="1" applyAlignment="1">
      <alignment vertical="center" wrapText="1"/>
      <protection/>
    </xf>
    <xf numFmtId="0" fontId="13" fillId="10" borderId="0" xfId="60" applyFont="1" applyFill="1" applyAlignment="1">
      <alignment wrapText="1"/>
      <protection/>
    </xf>
    <xf numFmtId="0" fontId="0" fillId="10" borderId="0" xfId="82" applyFill="1" applyAlignment="1">
      <alignment/>
      <protection/>
    </xf>
    <xf numFmtId="0" fontId="0" fillId="10" borderId="0" xfId="57" applyFill="1" applyAlignment="1">
      <alignment vertical="center" wrapText="1"/>
      <protection/>
    </xf>
    <xf numFmtId="0" fontId="0" fillId="10" borderId="0" xfId="57" applyFill="1" applyAlignment="1">
      <alignment/>
      <protection/>
    </xf>
    <xf numFmtId="0" fontId="0" fillId="10" borderId="0" xfId="57" applyFill="1" applyAlignment="1">
      <alignment horizontal="center" wrapText="1"/>
      <protection/>
    </xf>
    <xf numFmtId="0" fontId="0" fillId="10" borderId="0" xfId="57" applyFill="1" applyAlignment="1">
      <alignment vertical="center"/>
      <protection/>
    </xf>
    <xf numFmtId="0" fontId="4" fillId="10" borderId="0" xfId="82" applyFont="1" applyFill="1" applyAlignment="1">
      <alignment horizontal="center" vertical="center" wrapText="1"/>
      <protection/>
    </xf>
    <xf numFmtId="0" fontId="0" fillId="10" borderId="0" xfId="79" applyFill="1">
      <alignment/>
      <protection/>
    </xf>
    <xf numFmtId="0" fontId="4" fillId="34" borderId="15" xfId="82" applyFont="1" applyFill="1" applyBorder="1" applyAlignment="1">
      <alignment horizontal="center" vertical="center" wrapText="1"/>
      <protection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 horizontal="center" vertical="center"/>
    </xf>
    <xf numFmtId="3" fontId="12" fillId="0" borderId="0" xfId="0" applyNumberFormat="1" applyFont="1" applyFill="1" applyAlignment="1">
      <alignment/>
    </xf>
    <xf numFmtId="0" fontId="12" fillId="0" borderId="0" xfId="58" applyFont="1">
      <alignment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3" fontId="12" fillId="0" borderId="0" xfId="58" applyNumberFormat="1" applyFont="1" applyFill="1" applyBorder="1">
      <alignment/>
      <protection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12" fillId="0" borderId="0" xfId="58" applyFont="1" quotePrefix="1">
      <alignment/>
      <protection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 horizontal="centerContinuous"/>
    </xf>
    <xf numFmtId="3" fontId="12" fillId="0" borderId="0" xfId="0" applyNumberFormat="1" applyFont="1" applyFill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3" fillId="0" borderId="15" xfId="0" applyFont="1" applyBorder="1" applyAlignment="1" quotePrefix="1">
      <alignment horizontal="center"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9" fontId="67" fillId="0" borderId="0" xfId="0" applyNumberFormat="1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2" fillId="0" borderId="0" xfId="0" applyFont="1" applyFill="1" applyAlignment="1">
      <alignment/>
    </xf>
    <xf numFmtId="169" fontId="13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4" fontId="12" fillId="0" borderId="0" xfId="74" applyNumberFormat="1" applyFont="1" applyAlignment="1">
      <alignment vertical="center"/>
      <protection/>
    </xf>
    <xf numFmtId="4" fontId="12" fillId="0" borderId="10" xfId="74" applyNumberFormat="1" applyFont="1" applyBorder="1">
      <alignment/>
      <protection/>
    </xf>
    <xf numFmtId="4" fontId="12" fillId="0" borderId="10" xfId="74" applyNumberFormat="1" applyFont="1" applyBorder="1" applyAlignment="1">
      <alignment vertical="top"/>
      <protection/>
    </xf>
    <xf numFmtId="4" fontId="12" fillId="0" borderId="10" xfId="74" applyNumberFormat="1" applyFont="1" applyBorder="1" applyAlignment="1">
      <alignment horizontal="right"/>
      <protection/>
    </xf>
    <xf numFmtId="4" fontId="12" fillId="0" borderId="0" xfId="74" applyNumberFormat="1" applyFont="1" applyBorder="1">
      <alignment/>
      <protection/>
    </xf>
    <xf numFmtId="4" fontId="12" fillId="0" borderId="0" xfId="74" applyNumberFormat="1" applyFont="1">
      <alignment/>
      <protection/>
    </xf>
    <xf numFmtId="4" fontId="13" fillId="0" borderId="16" xfId="74" applyNumberFormat="1" applyFont="1" applyBorder="1" applyAlignment="1">
      <alignment horizontal="center" vertical="center" wrapText="1"/>
      <protection/>
    </xf>
    <xf numFmtId="4" fontId="13" fillId="0" borderId="16" xfId="74" applyNumberFormat="1" applyFont="1" applyBorder="1" applyAlignment="1">
      <alignment horizontal="centerContinuous" vertical="center" wrapText="1"/>
      <protection/>
    </xf>
    <xf numFmtId="4" fontId="12" fillId="0" borderId="26" xfId="74" applyNumberFormat="1" applyFont="1" applyFill="1" applyBorder="1" applyAlignment="1">
      <alignment wrapText="1"/>
      <protection/>
    </xf>
    <xf numFmtId="4" fontId="12" fillId="0" borderId="14" xfId="74" applyNumberFormat="1" applyFont="1" applyFill="1" applyBorder="1" applyAlignment="1">
      <alignment/>
      <protection/>
    </xf>
    <xf numFmtId="4" fontId="12" fillId="0" borderId="14" xfId="74" applyNumberFormat="1" applyFont="1" applyFill="1" applyBorder="1">
      <alignment/>
      <protection/>
    </xf>
    <xf numFmtId="4" fontId="12" fillId="0" borderId="0" xfId="74" applyNumberFormat="1" applyFont="1" applyFill="1" applyBorder="1">
      <alignment/>
      <protection/>
    </xf>
    <xf numFmtId="4" fontId="12" fillId="0" borderId="27" xfId="74" applyNumberFormat="1" applyFont="1" applyFill="1" applyBorder="1" applyAlignment="1">
      <alignment wrapText="1"/>
      <protection/>
    </xf>
    <xf numFmtId="4" fontId="12" fillId="0" borderId="0" xfId="74" applyNumberFormat="1" applyFont="1" applyFill="1" applyBorder="1" applyAlignment="1">
      <alignment/>
      <protection/>
    </xf>
    <xf numFmtId="4" fontId="12" fillId="0" borderId="0" xfId="74" applyNumberFormat="1" applyFont="1" applyFill="1">
      <alignment/>
      <protection/>
    </xf>
    <xf numFmtId="4" fontId="12" fillId="0" borderId="28" xfId="74" applyNumberFormat="1" applyFont="1" applyFill="1" applyBorder="1" applyAlignment="1">
      <alignment wrapText="1"/>
      <protection/>
    </xf>
    <xf numFmtId="4" fontId="12" fillId="0" borderId="15" xfId="74" applyNumberFormat="1" applyFont="1" applyFill="1" applyBorder="1">
      <alignment/>
      <protection/>
    </xf>
    <xf numFmtId="4" fontId="12" fillId="0" borderId="29" xfId="74" applyNumberFormat="1" applyFont="1" applyBorder="1" applyAlignment="1">
      <alignment horizontal="left" vertical="center" wrapText="1"/>
      <protection/>
    </xf>
    <xf numFmtId="4" fontId="12" fillId="0" borderId="26" xfId="74" applyNumberFormat="1" applyFont="1" applyBorder="1" applyAlignment="1">
      <alignment horizontal="left" vertical="center" wrapText="1"/>
      <protection/>
    </xf>
    <xf numFmtId="4" fontId="12" fillId="0" borderId="27" xfId="74" applyNumberFormat="1" applyFont="1" applyBorder="1" applyAlignment="1">
      <alignment wrapText="1"/>
      <protection/>
    </xf>
    <xf numFmtId="0" fontId="12" fillId="0" borderId="28" xfId="74" applyFont="1" applyFill="1" applyBorder="1" applyAlignment="1">
      <alignment horizontal="left" vertical="center" wrapText="1"/>
      <protection/>
    </xf>
    <xf numFmtId="4" fontId="12" fillId="0" borderId="26" xfId="74" applyNumberFormat="1" applyFont="1" applyFill="1" applyBorder="1" applyAlignment="1">
      <alignment horizontal="left" vertical="center" wrapText="1"/>
      <protection/>
    </xf>
    <xf numFmtId="4" fontId="13" fillId="0" borderId="13" xfId="74" applyNumberFormat="1" applyFont="1" applyFill="1" applyBorder="1" applyAlignment="1">
      <alignment vertical="center"/>
      <protection/>
    </xf>
    <xf numFmtId="0" fontId="12" fillId="0" borderId="0" xfId="74" applyFont="1" applyFill="1">
      <alignment/>
      <protection/>
    </xf>
    <xf numFmtId="0" fontId="12" fillId="0" borderId="0" xfId="58" applyFont="1" applyAlignment="1">
      <alignment vertical="center"/>
      <protection/>
    </xf>
    <xf numFmtId="0" fontId="12" fillId="0" borderId="10" xfId="58" applyFont="1" applyBorder="1">
      <alignment/>
      <protection/>
    </xf>
    <xf numFmtId="0" fontId="12" fillId="0" borderId="10" xfId="58" applyFont="1" applyBorder="1" applyAlignment="1">
      <alignment horizontal="right"/>
      <protection/>
    </xf>
    <xf numFmtId="0" fontId="13" fillId="0" borderId="15" xfId="58" applyFont="1" applyBorder="1" applyAlignment="1">
      <alignment horizontal="center" vertical="center"/>
      <protection/>
    </xf>
    <xf numFmtId="0" fontId="13" fillId="0" borderId="15" xfId="58" applyFont="1" applyFill="1" applyBorder="1" applyAlignment="1" quotePrefix="1">
      <alignment horizontal="center" vertical="center" wrapText="1"/>
      <protection/>
    </xf>
    <xf numFmtId="3" fontId="12" fillId="0" borderId="0" xfId="58" applyNumberFormat="1" applyFont="1" applyFill="1">
      <alignment/>
      <protection/>
    </xf>
    <xf numFmtId="0" fontId="12" fillId="0" borderId="0" xfId="58" applyFont="1" applyFill="1">
      <alignment/>
      <protection/>
    </xf>
    <xf numFmtId="0" fontId="13" fillId="0" borderId="13" xfId="58" applyFont="1" applyBorder="1" applyAlignment="1">
      <alignment horizontal="center" vertical="center"/>
      <protection/>
    </xf>
    <xf numFmtId="3" fontId="13" fillId="0" borderId="13" xfId="58" applyNumberFormat="1" applyFont="1" applyFill="1" applyBorder="1" applyAlignment="1">
      <alignment vertical="center"/>
      <protection/>
    </xf>
    <xf numFmtId="0" fontId="12" fillId="0" borderId="0" xfId="58" applyFont="1" applyFill="1" applyBorder="1">
      <alignment/>
      <protection/>
    </xf>
    <xf numFmtId="0" fontId="12" fillId="0" borderId="0" xfId="58" applyFont="1" applyBorder="1">
      <alignment/>
      <protection/>
    </xf>
    <xf numFmtId="0" fontId="12" fillId="0" borderId="0" xfId="58" applyFont="1" applyAlignment="1" quotePrefix="1">
      <alignment horizontal="left"/>
      <protection/>
    </xf>
    <xf numFmtId="0" fontId="12" fillId="0" borderId="0" xfId="58" applyFont="1" applyAlignment="1">
      <alignment horizontal="left"/>
      <protection/>
    </xf>
    <xf numFmtId="4" fontId="12" fillId="0" borderId="0" xfId="58" applyNumberFormat="1" applyFont="1" applyFill="1" applyBorder="1">
      <alignment/>
      <protection/>
    </xf>
    <xf numFmtId="4" fontId="13" fillId="0" borderId="0" xfId="58" applyNumberFormat="1" applyFont="1" applyFill="1" applyBorder="1">
      <alignment/>
      <protection/>
    </xf>
    <xf numFmtId="3" fontId="13" fillId="0" borderId="15" xfId="58" applyNumberFormat="1" applyFont="1" applyFill="1" applyBorder="1" applyAlignment="1">
      <alignment vertical="center"/>
      <protection/>
    </xf>
    <xf numFmtId="169" fontId="12" fillId="0" borderId="0" xfId="58" applyNumberFormat="1" applyFont="1">
      <alignment/>
      <protection/>
    </xf>
    <xf numFmtId="0" fontId="12" fillId="0" borderId="10" xfId="74" applyFont="1" applyBorder="1">
      <alignment/>
      <protection/>
    </xf>
    <xf numFmtId="0" fontId="12" fillId="0" borderId="10" xfId="74" applyFont="1" applyBorder="1" applyAlignment="1">
      <alignment horizontal="right"/>
      <protection/>
    </xf>
    <xf numFmtId="0" fontId="13" fillId="0" borderId="16" xfId="74" applyFont="1" applyBorder="1" applyAlignment="1">
      <alignment horizontal="center" vertical="center" wrapText="1"/>
      <protection/>
    </xf>
    <xf numFmtId="0" fontId="13" fillId="0" borderId="16" xfId="74" applyFont="1" applyBorder="1" applyAlignment="1">
      <alignment horizontal="centerContinuous" vertical="center" wrapText="1"/>
      <protection/>
    </xf>
    <xf numFmtId="0" fontId="12" fillId="0" borderId="0" xfId="74" applyFont="1" applyAlignment="1">
      <alignment vertical="center"/>
      <protection/>
    </xf>
    <xf numFmtId="0" fontId="13" fillId="0" borderId="16" xfId="74" applyFont="1" applyFill="1" applyBorder="1" applyAlignment="1">
      <alignment horizontal="centerContinuous" vertical="center" wrapText="1"/>
      <protection/>
    </xf>
    <xf numFmtId="0" fontId="12" fillId="0" borderId="14" xfId="74" applyFont="1" applyBorder="1" applyAlignment="1">
      <alignment horizontal="left" vertical="center" wrapText="1"/>
      <protection/>
    </xf>
    <xf numFmtId="187" fontId="12" fillId="0" borderId="0" xfId="74" applyNumberFormat="1" applyFont="1" applyFill="1" applyBorder="1" applyAlignment="1">
      <alignment vertical="center"/>
      <protection/>
    </xf>
    <xf numFmtId="187" fontId="12" fillId="0" borderId="14" xfId="74" applyNumberFormat="1" applyFont="1" applyFill="1" applyBorder="1" applyAlignment="1">
      <alignment vertical="center"/>
      <protection/>
    </xf>
    <xf numFmtId="0" fontId="12" fillId="0" borderId="0" xfId="74" applyFont="1" applyBorder="1" applyAlignment="1">
      <alignment horizontal="left" vertical="center" wrapText="1"/>
      <protection/>
    </xf>
    <xf numFmtId="187" fontId="12" fillId="0" borderId="0" xfId="74" applyNumberFormat="1" applyFont="1" applyFill="1" applyBorder="1" applyAlignment="1">
      <alignment vertical="center" wrapText="1"/>
      <protection/>
    </xf>
    <xf numFmtId="0" fontId="13" fillId="0" borderId="13" xfId="74" applyFont="1" applyBorder="1" applyAlignment="1">
      <alignment horizontal="left" vertical="center" wrapText="1"/>
      <protection/>
    </xf>
    <xf numFmtId="187" fontId="13" fillId="0" borderId="13" xfId="74" applyNumberFormat="1" applyFont="1" applyFill="1" applyBorder="1" applyAlignment="1">
      <alignment vertical="center" wrapText="1"/>
      <protection/>
    </xf>
    <xf numFmtId="187" fontId="13" fillId="0" borderId="13" xfId="74" applyNumberFormat="1" applyFont="1" applyBorder="1" applyAlignment="1">
      <alignment vertical="center" wrapText="1"/>
      <protection/>
    </xf>
    <xf numFmtId="0" fontId="12" fillId="0" borderId="0" xfId="74" applyFont="1" applyBorder="1">
      <alignment/>
      <protection/>
    </xf>
    <xf numFmtId="0" fontId="13" fillId="0" borderId="12" xfId="74" applyFont="1" applyBorder="1" applyAlignment="1">
      <alignment vertical="center" wrapText="1"/>
      <protection/>
    </xf>
    <xf numFmtId="187" fontId="13" fillId="0" borderId="12" xfId="74" applyNumberFormat="1" applyFont="1" applyFill="1" applyBorder="1" applyAlignment="1">
      <alignment vertical="center"/>
      <protection/>
    </xf>
    <xf numFmtId="0" fontId="12" fillId="0" borderId="0" xfId="74" applyFont="1" applyAlignment="1">
      <alignment/>
      <protection/>
    </xf>
    <xf numFmtId="0" fontId="0" fillId="0" borderId="0" xfId="58">
      <alignment/>
      <protection/>
    </xf>
    <xf numFmtId="0" fontId="0" fillId="0" borderId="0" xfId="58" applyBorder="1">
      <alignment/>
      <protection/>
    </xf>
    <xf numFmtId="0" fontId="12" fillId="0" borderId="0" xfId="58" applyFont="1" applyAlignment="1">
      <alignment horizontal="right"/>
      <protection/>
    </xf>
    <xf numFmtId="0" fontId="13" fillId="0" borderId="11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19" xfId="58" applyFont="1" applyBorder="1" applyAlignment="1">
      <alignment horizontal="center"/>
      <protection/>
    </xf>
    <xf numFmtId="3" fontId="12" fillId="0" borderId="0" xfId="58" applyNumberFormat="1" applyFont="1" applyAlignment="1">
      <alignment horizontal="center"/>
      <protection/>
    </xf>
    <xf numFmtId="3" fontId="12" fillId="0" borderId="0" xfId="58" applyNumberFormat="1" applyFont="1" applyBorder="1" applyAlignment="1">
      <alignment horizontal="center"/>
      <protection/>
    </xf>
    <xf numFmtId="3" fontId="0" fillId="0" borderId="0" xfId="58" applyNumberFormat="1" applyBorder="1">
      <alignment/>
      <protection/>
    </xf>
    <xf numFmtId="0" fontId="13" fillId="0" borderId="18" xfId="58" applyFont="1" applyBorder="1" applyAlignment="1">
      <alignment horizontal="center"/>
      <protection/>
    </xf>
    <xf numFmtId="3" fontId="13" fillId="0" borderId="18" xfId="58" applyNumberFormat="1" applyFont="1" applyBorder="1" applyAlignment="1">
      <alignment horizontal="center"/>
      <protection/>
    </xf>
    <xf numFmtId="3" fontId="13" fillId="0" borderId="0" xfId="58" applyNumberFormat="1" applyFont="1" applyBorder="1" applyAlignment="1">
      <alignment horizontal="center"/>
      <protection/>
    </xf>
    <xf numFmtId="3" fontId="12" fillId="0" borderId="0" xfId="58" applyNumberFormat="1" applyFont="1">
      <alignment/>
      <protection/>
    </xf>
    <xf numFmtId="0" fontId="12" fillId="11" borderId="0" xfId="58" applyFont="1" applyFill="1">
      <alignment/>
      <protection/>
    </xf>
    <xf numFmtId="203" fontId="5" fillId="34" borderId="0" xfId="82" applyNumberFormat="1" applyFont="1" applyFill="1" applyAlignment="1">
      <alignment vertical="center"/>
      <protection/>
    </xf>
    <xf numFmtId="0" fontId="4" fillId="0" borderId="14" xfId="82" applyFont="1" applyFill="1" applyBorder="1" applyAlignment="1">
      <alignment horizontal="center" vertical="center" wrapText="1"/>
      <protection/>
    </xf>
    <xf numFmtId="0" fontId="4" fillId="10" borderId="0" xfId="70" applyFont="1" applyFill="1" applyAlignment="1" applyProtection="1">
      <alignment horizontal="center" vertical="center"/>
      <protection/>
    </xf>
    <xf numFmtId="0" fontId="4" fillId="10" borderId="0" xfId="0" applyFont="1" applyFill="1" applyAlignment="1">
      <alignment horizontal="center"/>
    </xf>
    <xf numFmtId="0" fontId="4" fillId="10" borderId="0" xfId="57" applyFont="1" applyFill="1" applyAlignment="1">
      <alignment horizontal="center" wrapText="1"/>
      <protection/>
    </xf>
    <xf numFmtId="0" fontId="5" fillId="34" borderId="0" xfId="74" applyFont="1" applyFill="1" applyAlignment="1">
      <alignment vertical="center"/>
      <protection/>
    </xf>
    <xf numFmtId="4" fontId="5" fillId="34" borderId="0" xfId="74" applyNumberFormat="1" applyFont="1" applyFill="1" applyAlignment="1">
      <alignment vertical="center"/>
      <protection/>
    </xf>
    <xf numFmtId="0" fontId="12" fillId="34" borderId="10" xfId="74" applyFont="1" applyFill="1" applyBorder="1">
      <alignment/>
      <protection/>
    </xf>
    <xf numFmtId="0" fontId="12" fillId="34" borderId="10" xfId="74" applyFont="1" applyFill="1" applyBorder="1" applyAlignment="1">
      <alignment vertical="top"/>
      <protection/>
    </xf>
    <xf numFmtId="0" fontId="12" fillId="34" borderId="10" xfId="74" applyFont="1" applyFill="1" applyBorder="1" applyAlignment="1">
      <alignment horizontal="right"/>
      <protection/>
    </xf>
    <xf numFmtId="0" fontId="5" fillId="34" borderId="0" xfId="74" applyFont="1" applyFill="1">
      <alignment/>
      <protection/>
    </xf>
    <xf numFmtId="4" fontId="5" fillId="34" borderId="0" xfId="74" applyNumberFormat="1" applyFont="1" applyFill="1">
      <alignment/>
      <protection/>
    </xf>
    <xf numFmtId="0" fontId="13" fillId="34" borderId="16" xfId="74" applyFont="1" applyFill="1" applyBorder="1" applyAlignment="1">
      <alignment horizontal="centerContinuous" vertical="center" wrapText="1"/>
      <protection/>
    </xf>
    <xf numFmtId="0" fontId="13" fillId="34" borderId="16" xfId="74" applyFont="1" applyFill="1" applyBorder="1" applyAlignment="1">
      <alignment horizontal="center" vertical="center" wrapText="1"/>
      <protection/>
    </xf>
    <xf numFmtId="0" fontId="12" fillId="34" borderId="27" xfId="74" applyFont="1" applyFill="1" applyBorder="1" applyAlignment="1">
      <alignment horizontal="left" vertical="center" wrapText="1"/>
      <protection/>
    </xf>
    <xf numFmtId="165" fontId="12" fillId="34" borderId="0" xfId="49" applyFont="1" applyFill="1" applyBorder="1" applyAlignment="1">
      <alignment vertical="center"/>
    </xf>
    <xf numFmtId="165" fontId="12" fillId="34" borderId="0" xfId="49" applyFont="1" applyFill="1" applyBorder="1" applyAlignment="1">
      <alignment vertical="center" wrapText="1"/>
    </xf>
    <xf numFmtId="0" fontId="12" fillId="34" borderId="28" xfId="74" applyFont="1" applyFill="1" applyBorder="1" applyAlignment="1">
      <alignment horizontal="left" vertical="center" wrapText="1"/>
      <protection/>
    </xf>
    <xf numFmtId="165" fontId="12" fillId="34" borderId="15" xfId="49" applyFont="1" applyFill="1" applyBorder="1" applyAlignment="1">
      <alignment vertical="center"/>
    </xf>
    <xf numFmtId="4" fontId="5" fillId="34" borderId="0" xfId="74" applyNumberFormat="1" applyFont="1" applyFill="1" applyAlignment="1">
      <alignment horizontal="center" vertical="center"/>
      <protection/>
    </xf>
    <xf numFmtId="4" fontId="12" fillId="34" borderId="0" xfId="74" applyNumberFormat="1" applyFont="1" applyFill="1" applyBorder="1">
      <alignment/>
      <protection/>
    </xf>
    <xf numFmtId="203" fontId="5" fillId="34" borderId="0" xfId="74" applyNumberFormat="1" applyFont="1" applyFill="1">
      <alignment/>
      <protection/>
    </xf>
    <xf numFmtId="0" fontId="12" fillId="34" borderId="26" xfId="74" applyFont="1" applyFill="1" applyBorder="1" applyAlignment="1">
      <alignment horizontal="left" vertical="center" wrapText="1"/>
      <protection/>
    </xf>
    <xf numFmtId="165" fontId="12" fillId="34" borderId="0" xfId="49" applyFont="1" applyFill="1" applyAlignment="1">
      <alignment vertical="center"/>
    </xf>
    <xf numFmtId="0" fontId="12" fillId="34" borderId="0" xfId="74" applyFont="1" applyFill="1" applyAlignment="1">
      <alignment horizontal="left" indent="2"/>
      <protection/>
    </xf>
    <xf numFmtId="4" fontId="12" fillId="34" borderId="0" xfId="74" applyNumberFormat="1" applyFont="1" applyFill="1" applyAlignment="1">
      <alignment horizontal="left" indent="2"/>
      <protection/>
    </xf>
    <xf numFmtId="0" fontId="5" fillId="34" borderId="0" xfId="74" applyFont="1" applyFill="1" applyAlignment="1">
      <alignment horizontal="left" indent="2"/>
      <protection/>
    </xf>
    <xf numFmtId="214" fontId="5" fillId="34" borderId="0" xfId="74" applyNumberFormat="1" applyFont="1" applyFill="1">
      <alignment/>
      <protection/>
    </xf>
    <xf numFmtId="4" fontId="12" fillId="34" borderId="0" xfId="74" applyNumberFormat="1" applyFont="1" applyFill="1" applyBorder="1" applyAlignment="1">
      <alignment vertical="center"/>
      <protection/>
    </xf>
    <xf numFmtId="4" fontId="12" fillId="34" borderId="0" xfId="74" applyNumberFormat="1" applyFont="1" applyFill="1" applyBorder="1" applyAlignment="1">
      <alignment horizontal="center" wrapText="1"/>
      <protection/>
    </xf>
    <xf numFmtId="39" fontId="12" fillId="34" borderId="15" xfId="74" applyNumberFormat="1" applyFont="1" applyFill="1" applyBorder="1" applyAlignment="1">
      <alignment horizontal="center" vertical="center"/>
      <protection/>
    </xf>
    <xf numFmtId="39" fontId="12" fillId="34" borderId="0" xfId="74" applyNumberFormat="1" applyFont="1" applyFill="1" applyBorder="1" applyAlignment="1">
      <alignment horizontal="center" vertical="center"/>
      <protection/>
    </xf>
    <xf numFmtId="0" fontId="12" fillId="34" borderId="14" xfId="74" applyFont="1" applyFill="1" applyBorder="1" applyAlignment="1">
      <alignment horizontal="center" vertical="center"/>
      <protection/>
    </xf>
    <xf numFmtId="0" fontId="12" fillId="34" borderId="0" xfId="74" applyFont="1" applyFill="1" applyBorder="1" applyAlignment="1">
      <alignment horizontal="center" vertical="center"/>
      <protection/>
    </xf>
    <xf numFmtId="39" fontId="13" fillId="34" borderId="13" xfId="74" applyNumberFormat="1" applyFont="1" applyFill="1" applyBorder="1" applyAlignment="1">
      <alignment horizontal="center" vertical="center"/>
      <protection/>
    </xf>
    <xf numFmtId="187" fontId="5" fillId="0" borderId="0" xfId="79" applyNumberFormat="1" applyFont="1" applyAlignment="1">
      <alignment horizontal="center" vertical="center"/>
      <protection/>
    </xf>
    <xf numFmtId="165" fontId="4" fillId="0" borderId="12" xfId="53" applyFont="1" applyBorder="1" applyAlignment="1">
      <alignment horizontal="center" vertical="center"/>
    </xf>
    <xf numFmtId="168" fontId="4" fillId="0" borderId="15" xfId="63" applyNumberFormat="1" applyFont="1" applyBorder="1" applyAlignment="1">
      <alignment horizontal="right" vertical="center" wrapText="1"/>
      <protection/>
    </xf>
    <xf numFmtId="170" fontId="5" fillId="0" borderId="0" xfId="63" applyNumberFormat="1" applyFont="1" applyAlignment="1">
      <alignment horizontal="right" vertical="center"/>
      <protection/>
    </xf>
    <xf numFmtId="170" fontId="4" fillId="0" borderId="12" xfId="63" applyNumberFormat="1" applyFont="1" applyBorder="1" applyAlignment="1">
      <alignment horizontal="right" vertical="center"/>
      <protection/>
    </xf>
    <xf numFmtId="0" fontId="13" fillId="10" borderId="0" xfId="60" applyFont="1" applyFill="1" applyAlignment="1">
      <alignment horizontal="center" vertical="center" wrapText="1"/>
      <protection/>
    </xf>
    <xf numFmtId="174" fontId="5" fillId="0" borderId="0" xfId="0" applyNumberFormat="1" applyFont="1" applyAlignment="1">
      <alignment vertical="center"/>
    </xf>
    <xf numFmtId="205" fontId="4" fillId="0" borderId="0" xfId="80" applyNumberFormat="1" applyFont="1" applyFill="1" applyBorder="1" applyAlignment="1">
      <alignment vertical="center"/>
      <protection/>
    </xf>
    <xf numFmtId="170" fontId="4" fillId="0" borderId="0" xfId="0" applyNumberFormat="1" applyFont="1" applyFill="1" applyBorder="1" applyAlignment="1">
      <alignment vertical="center"/>
    </xf>
    <xf numFmtId="0" fontId="17" fillId="34" borderId="0" xfId="60" applyFont="1" applyFill="1" applyAlignment="1">
      <alignment vertical="top"/>
      <protection/>
    </xf>
    <xf numFmtId="0" fontId="5" fillId="34" borderId="0" xfId="60" applyFont="1" applyFill="1" applyAlignment="1">
      <alignment vertical="top"/>
      <protection/>
    </xf>
    <xf numFmtId="187" fontId="5" fillId="34" borderId="0" xfId="60" applyNumberFormat="1" applyFont="1" applyFill="1" applyBorder="1" applyAlignment="1">
      <alignment vertical="top"/>
      <protection/>
    </xf>
    <xf numFmtId="0" fontId="5" fillId="34" borderId="0" xfId="82" applyFont="1" applyFill="1" applyAlignment="1">
      <alignment vertical="top"/>
      <protection/>
    </xf>
    <xf numFmtId="0" fontId="0" fillId="34" borderId="0" xfId="0" applyFill="1" applyAlignment="1">
      <alignment vertical="top"/>
    </xf>
    <xf numFmtId="0" fontId="0" fillId="0" borderId="0" xfId="0" applyAlignment="1">
      <alignment vertical="top"/>
    </xf>
    <xf numFmtId="0" fontId="19" fillId="34" borderId="0" xfId="60" applyFont="1" applyFill="1" applyAlignment="1">
      <alignment vertical="top"/>
      <protection/>
    </xf>
    <xf numFmtId="0" fontId="20" fillId="34" borderId="0" xfId="60" applyFont="1" applyFill="1" applyAlignment="1">
      <alignment vertical="top"/>
      <protection/>
    </xf>
    <xf numFmtId="0" fontId="16" fillId="34" borderId="0" xfId="60" applyFont="1" applyFill="1" applyAlignment="1">
      <alignment vertical="top"/>
      <protection/>
    </xf>
    <xf numFmtId="0" fontId="5" fillId="34" borderId="0" xfId="60" applyFont="1" applyFill="1" applyAlignment="1">
      <alignment vertical="top" wrapText="1"/>
      <protection/>
    </xf>
    <xf numFmtId="0" fontId="0" fillId="34" borderId="0" xfId="0" applyFont="1" applyFill="1" applyAlignment="1">
      <alignment vertical="top"/>
    </xf>
    <xf numFmtId="4" fontId="5" fillId="34" borderId="0" xfId="60" applyNumberFormat="1" applyFont="1" applyFill="1" applyAlignment="1">
      <alignment vertical="top"/>
      <protection/>
    </xf>
    <xf numFmtId="0" fontId="0" fillId="10" borderId="0" xfId="60" applyFill="1" applyAlignment="1">
      <alignment vertical="center"/>
      <protection/>
    </xf>
    <xf numFmtId="0" fontId="0" fillId="10" borderId="0" xfId="60" applyFill="1" applyAlignment="1">
      <alignment vertical="center" wrapText="1"/>
      <protection/>
    </xf>
    <xf numFmtId="0" fontId="5" fillId="0" borderId="0" xfId="79" applyFont="1" applyAlignment="1">
      <alignment vertical="top"/>
      <protection/>
    </xf>
    <xf numFmtId="0" fontId="5" fillId="0" borderId="0" xfId="60" applyFont="1" applyAlignment="1">
      <alignment vertical="top"/>
      <protection/>
    </xf>
    <xf numFmtId="0" fontId="5" fillId="0" borderId="0" xfId="60" applyFont="1" applyFill="1" applyAlignment="1">
      <alignment vertical="top"/>
      <protection/>
    </xf>
    <xf numFmtId="0" fontId="0" fillId="0" borderId="0" xfId="0" applyFont="1" applyAlignment="1">
      <alignment vertical="top"/>
    </xf>
    <xf numFmtId="0" fontId="5" fillId="0" borderId="0" xfId="79" applyFont="1" applyAlignment="1">
      <alignment horizontal="left" vertical="top"/>
      <protection/>
    </xf>
    <xf numFmtId="0" fontId="0" fillId="0" borderId="0" xfId="60" applyFont="1" applyAlignment="1">
      <alignment vertical="top" wrapText="1"/>
      <protection/>
    </xf>
    <xf numFmtId="0" fontId="21" fillId="0" borderId="0" xfId="79" applyFont="1" applyAlignment="1">
      <alignment vertical="top"/>
      <protection/>
    </xf>
    <xf numFmtId="0" fontId="5" fillId="0" borderId="0" xfId="82" applyFont="1" applyAlignment="1">
      <alignment vertical="top"/>
      <protection/>
    </xf>
    <xf numFmtId="4" fontId="5" fillId="0" borderId="0" xfId="60" applyNumberFormat="1" applyFont="1" applyAlignment="1">
      <alignment vertical="top"/>
      <protection/>
    </xf>
    <xf numFmtId="0" fontId="5" fillId="0" borderId="13" xfId="70" applyFont="1" applyBorder="1" applyAlignment="1" quotePrefix="1">
      <alignment horizontal="center" vertical="center" wrapText="1"/>
      <protection/>
    </xf>
    <xf numFmtId="0" fontId="5" fillId="0" borderId="13" xfId="70" applyFont="1" applyFill="1" applyBorder="1" applyAlignment="1" quotePrefix="1">
      <alignment horizontal="center" vertical="center" wrapText="1"/>
      <protection/>
    </xf>
    <xf numFmtId="0" fontId="5" fillId="34" borderId="16" xfId="74" applyFont="1" applyFill="1" applyBorder="1" applyAlignment="1">
      <alignment horizontal="center" vertical="center" wrapText="1"/>
      <protection/>
    </xf>
    <xf numFmtId="206" fontId="4" fillId="34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13" fillId="0" borderId="15" xfId="0" applyFont="1" applyBorder="1" applyAlignment="1" quotePrefix="1">
      <alignment vertical="center"/>
    </xf>
    <xf numFmtId="165" fontId="5" fillId="0" borderId="0" xfId="49" applyFont="1" applyAlignment="1">
      <alignment vertical="center"/>
    </xf>
    <xf numFmtId="165" fontId="4" fillId="0" borderId="12" xfId="53" applyFont="1" applyBorder="1" applyAlignment="1">
      <alignment vertical="center"/>
    </xf>
    <xf numFmtId="187" fontId="5" fillId="0" borderId="0" xfId="66" applyNumberFormat="1" applyFont="1" applyAlignment="1">
      <alignment vertical="center"/>
      <protection/>
    </xf>
    <xf numFmtId="203" fontId="5" fillId="0" borderId="0" xfId="79" applyNumberFormat="1" applyFont="1" applyAlignment="1">
      <alignment vertical="center"/>
      <protection/>
    </xf>
    <xf numFmtId="187" fontId="15" fillId="0" borderId="0" xfId="79" applyNumberFormat="1" applyFont="1" applyAlignment="1">
      <alignment vertical="center"/>
      <protection/>
    </xf>
    <xf numFmtId="187" fontId="5" fillId="0" borderId="0" xfId="79" applyNumberFormat="1" applyFont="1" applyFill="1" applyAlignment="1">
      <alignment vertical="center"/>
      <protection/>
    </xf>
    <xf numFmtId="3" fontId="5" fillId="0" borderId="0" xfId="57" applyNumberFormat="1" applyFont="1" applyAlignment="1">
      <alignment horizontal="right" indent="4"/>
      <protection/>
    </xf>
    <xf numFmtId="3" fontId="4" fillId="0" borderId="18" xfId="57" applyNumberFormat="1" applyFont="1" applyBorder="1" applyAlignment="1">
      <alignment horizontal="right" indent="4"/>
      <protection/>
    </xf>
    <xf numFmtId="3" fontId="5" fillId="0" borderId="0" xfId="0" applyNumberFormat="1" applyFont="1" applyAlignment="1">
      <alignment horizontal="right" indent="3"/>
    </xf>
    <xf numFmtId="3" fontId="5" fillId="0" borderId="19" xfId="0" applyNumberFormat="1" applyFont="1" applyBorder="1" applyAlignment="1">
      <alignment horizontal="right" indent="3"/>
    </xf>
    <xf numFmtId="3" fontId="5" fillId="0" borderId="10" xfId="0" applyNumberFormat="1" applyFont="1" applyBorder="1" applyAlignment="1">
      <alignment horizontal="right" indent="3"/>
    </xf>
    <xf numFmtId="0" fontId="4" fillId="0" borderId="16" xfId="72" applyFont="1" applyBorder="1" applyAlignment="1" quotePrefix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" fillId="0" borderId="16" xfId="72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10" borderId="0" xfId="72" applyFont="1" applyFill="1" applyAlignment="1">
      <alignment horizontal="center" vertical="center"/>
      <protection/>
    </xf>
    <xf numFmtId="0" fontId="4" fillId="0" borderId="16" xfId="72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 wrapText="1"/>
      <protection/>
    </xf>
    <xf numFmtId="0" fontId="4" fillId="0" borderId="11" xfId="67" applyFont="1" applyBorder="1" applyAlignment="1" quotePrefix="1">
      <alignment horizontal="center" vertical="center" wrapText="1"/>
      <protection/>
    </xf>
    <xf numFmtId="0" fontId="4" fillId="0" borderId="0" xfId="67" applyFont="1" applyBorder="1" applyAlignment="1" quotePrefix="1">
      <alignment horizontal="center" vertical="center" wrapText="1"/>
      <protection/>
    </xf>
    <xf numFmtId="0" fontId="4" fillId="0" borderId="15" xfId="67" applyFont="1" applyBorder="1" applyAlignment="1" quotePrefix="1">
      <alignment horizontal="center" vertical="center" wrapText="1"/>
      <protection/>
    </xf>
    <xf numFmtId="0" fontId="4" fillId="0" borderId="16" xfId="67" applyFont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 horizontal="center" wrapText="1"/>
    </xf>
    <xf numFmtId="170" fontId="5" fillId="0" borderId="11" xfId="51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1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 quotePrefix="1">
      <alignment horizontal="center" vertical="center" wrapText="1"/>
    </xf>
    <xf numFmtId="174" fontId="5" fillId="0" borderId="10" xfId="0" applyNumberFormat="1" applyFont="1" applyBorder="1" applyAlignment="1">
      <alignment horizontal="right" vertical="center"/>
    </xf>
    <xf numFmtId="174" fontId="5" fillId="0" borderId="0" xfId="0" applyNumberFormat="1" applyFont="1" applyAlignment="1">
      <alignment vertical="center" wrapText="1"/>
    </xf>
    <xf numFmtId="0" fontId="4" fillId="10" borderId="0" xfId="0" applyFont="1" applyFill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4" fontId="5" fillId="0" borderId="0" xfId="0" applyNumberFormat="1" applyFont="1" applyAlignment="1">
      <alignment wrapText="1"/>
    </xf>
    <xf numFmtId="169" fontId="5" fillId="0" borderId="14" xfId="0" applyNumberFormat="1" applyFont="1" applyBorder="1" applyAlignment="1">
      <alignment horizontal="left"/>
    </xf>
    <xf numFmtId="169" fontId="5" fillId="0" borderId="0" xfId="0" applyNumberFormat="1" applyFont="1" applyBorder="1" applyAlignment="1">
      <alignment horizontal="left"/>
    </xf>
    <xf numFmtId="169" fontId="4" fillId="0" borderId="1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center" vertical="center" wrapText="1"/>
    </xf>
    <xf numFmtId="193" fontId="4" fillId="0" borderId="11" xfId="0" applyNumberFormat="1" applyFont="1" applyBorder="1" applyAlignment="1">
      <alignment horizontal="center" vertical="center" wrapText="1"/>
    </xf>
    <xf numFmtId="193" fontId="4" fillId="0" borderId="15" xfId="0" applyNumberFormat="1" applyFont="1" applyBorder="1" applyAlignment="1">
      <alignment horizontal="center" vertical="center" wrapText="1"/>
    </xf>
    <xf numFmtId="0" fontId="4" fillId="0" borderId="13" xfId="68" applyFont="1" applyBorder="1" applyAlignment="1">
      <alignment horizontal="center" vertical="center"/>
      <protection/>
    </xf>
    <xf numFmtId="0" fontId="4" fillId="0" borderId="23" xfId="68" applyFont="1" applyBorder="1" applyAlignment="1">
      <alignment horizontal="center" vertical="center"/>
      <protection/>
    </xf>
    <xf numFmtId="0" fontId="4" fillId="0" borderId="11" xfId="68" applyFont="1" applyBorder="1" applyAlignment="1" quotePrefix="1">
      <alignment horizontal="center" vertical="center" wrapText="1"/>
      <protection/>
    </xf>
    <xf numFmtId="0" fontId="4" fillId="0" borderId="0" xfId="68" applyFont="1" applyBorder="1" applyAlignment="1" quotePrefix="1">
      <alignment horizontal="center" vertical="center" wrapText="1"/>
      <protection/>
    </xf>
    <xf numFmtId="0" fontId="4" fillId="0" borderId="15" xfId="68" applyFont="1" applyBorder="1" applyAlignment="1" quotePrefix="1">
      <alignment horizontal="center" vertical="center" wrapText="1"/>
      <protection/>
    </xf>
    <xf numFmtId="0" fontId="4" fillId="0" borderId="30" xfId="68" applyFont="1" applyBorder="1" applyAlignment="1">
      <alignment horizontal="center" vertical="center" wrapText="1"/>
      <protection/>
    </xf>
    <xf numFmtId="0" fontId="4" fillId="0" borderId="17" xfId="68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horizontal="center" vertical="center" wrapText="1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31" xfId="68" applyFont="1" applyFill="1" applyBorder="1" applyAlignment="1">
      <alignment horizontal="center" vertical="center"/>
      <protection/>
    </xf>
    <xf numFmtId="0" fontId="4" fillId="0" borderId="21" xfId="68" applyFont="1" applyFill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32" xfId="68" applyFont="1" applyFill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33" xfId="68" applyFont="1" applyBorder="1" applyAlignment="1">
      <alignment horizontal="center" vertical="center"/>
      <protection/>
    </xf>
    <xf numFmtId="0" fontId="5" fillId="0" borderId="0" xfId="68" applyFont="1" applyFill="1" applyAlignment="1" quotePrefix="1">
      <alignment horizontal="left" wrapText="1"/>
      <protection/>
    </xf>
    <xf numFmtId="0" fontId="4" fillId="10" borderId="0" xfId="75" applyFont="1" applyFill="1" applyAlignment="1">
      <alignment horizontal="center" vertical="center"/>
      <protection/>
    </xf>
    <xf numFmtId="0" fontId="5" fillId="0" borderId="0" xfId="75" applyFont="1" applyFill="1" applyBorder="1" applyAlignment="1" quotePrefix="1">
      <alignment horizontal="left" vertical="center" wrapText="1"/>
      <protection/>
    </xf>
    <xf numFmtId="0" fontId="5" fillId="0" borderId="0" xfId="74" applyFont="1" applyBorder="1" applyAlignment="1">
      <alignment horizontal="left" vertical="center" wrapText="1"/>
      <protection/>
    </xf>
    <xf numFmtId="0" fontId="5" fillId="0" borderId="0" xfId="74" applyFont="1" applyFill="1" applyBorder="1" applyAlignment="1">
      <alignment horizontal="left" vertical="center" wrapText="1"/>
      <protection/>
    </xf>
    <xf numFmtId="170" fontId="5" fillId="0" borderId="11" xfId="51" applyNumberFormat="1" applyFont="1" applyBorder="1" applyAlignment="1">
      <alignment horizontal="left" vertical="center" wrapText="1"/>
    </xf>
    <xf numFmtId="0" fontId="4" fillId="10" borderId="0" xfId="65" applyFont="1" applyFill="1" applyAlignment="1">
      <alignment horizontal="center" vertical="center" wrapText="1"/>
      <protection/>
    </xf>
    <xf numFmtId="0" fontId="4" fillId="0" borderId="0" xfId="65" applyFont="1" applyAlignment="1">
      <alignment horizontal="center" vertical="center" wrapText="1"/>
      <protection/>
    </xf>
    <xf numFmtId="0" fontId="5" fillId="0" borderId="11" xfId="66" applyFont="1" applyFill="1" applyBorder="1" applyAlignment="1" applyProtection="1">
      <alignment horizontal="left" vertical="center"/>
      <protection/>
    </xf>
    <xf numFmtId="0" fontId="4" fillId="10" borderId="0" xfId="66" applyFont="1" applyFill="1" applyAlignment="1" applyProtection="1" quotePrefix="1">
      <alignment horizontal="center" vertical="center" wrapText="1"/>
      <protection/>
    </xf>
    <xf numFmtId="187" fontId="4" fillId="10" borderId="0" xfId="68" applyNumberFormat="1" applyFont="1" applyFill="1" applyAlignment="1">
      <alignment horizontal="center" vertical="center" wrapText="1"/>
      <protection/>
    </xf>
    <xf numFmtId="0" fontId="0" fillId="10" borderId="0" xfId="0" applyFill="1" applyAlignment="1">
      <alignment horizontal="center" vertical="center" wrapText="1"/>
    </xf>
    <xf numFmtId="187" fontId="4" fillId="10" borderId="0" xfId="68" applyNumberFormat="1" applyFont="1" applyFill="1" applyAlignment="1">
      <alignment horizontal="center" vertical="center"/>
      <protection/>
    </xf>
    <xf numFmtId="0" fontId="4" fillId="10" borderId="0" xfId="68" applyFont="1" applyFill="1" applyAlignment="1">
      <alignment horizontal="center" vertical="center" wrapText="1"/>
      <protection/>
    </xf>
    <xf numFmtId="0" fontId="4" fillId="10" borderId="0" xfId="68" applyFont="1" applyFill="1" applyAlignment="1">
      <alignment horizontal="center" vertical="center"/>
      <protection/>
    </xf>
    <xf numFmtId="0" fontId="5" fillId="34" borderId="0" xfId="60" applyFont="1" applyFill="1" applyAlignment="1">
      <alignment horizontal="left" vertical="center" wrapText="1"/>
      <protection/>
    </xf>
    <xf numFmtId="0" fontId="5" fillId="34" borderId="0" xfId="60" applyFont="1" applyFill="1" applyAlignment="1">
      <alignment horizontal="left" vertical="top" wrapText="1"/>
      <protection/>
    </xf>
    <xf numFmtId="0" fontId="5" fillId="34" borderId="0" xfId="60" applyFont="1" applyFill="1" applyAlignment="1">
      <alignment vertical="top" wrapText="1"/>
      <protection/>
    </xf>
    <xf numFmtId="0" fontId="4" fillId="34" borderId="13" xfId="79" applyFont="1" applyFill="1" applyBorder="1" applyAlignment="1">
      <alignment horizontal="center" vertical="center" wrapText="1"/>
      <protection/>
    </xf>
    <xf numFmtId="0" fontId="4" fillId="34" borderId="13" xfId="60" applyFont="1" applyFill="1" applyBorder="1" applyAlignment="1">
      <alignment horizontal="center" vertical="center" wrapText="1"/>
      <protection/>
    </xf>
    <xf numFmtId="0" fontId="4" fillId="34" borderId="16" xfId="60" applyFont="1" applyFill="1" applyBorder="1" applyAlignment="1">
      <alignment horizontal="center" vertical="center"/>
      <protection/>
    </xf>
    <xf numFmtId="0" fontId="13" fillId="10" borderId="0" xfId="60" applyFont="1" applyFill="1" applyAlignment="1">
      <alignment horizontal="center"/>
      <protection/>
    </xf>
    <xf numFmtId="0" fontId="13" fillId="10" borderId="0" xfId="60" applyFont="1" applyFill="1" applyAlignment="1">
      <alignment horizontal="center" vertical="center" wrapText="1"/>
      <protection/>
    </xf>
    <xf numFmtId="0" fontId="13" fillId="10" borderId="0" xfId="60" applyFont="1" applyFill="1" applyAlignment="1">
      <alignment horizontal="center" vertical="center"/>
      <protection/>
    </xf>
    <xf numFmtId="0" fontId="4" fillId="34" borderId="13" xfId="82" applyFont="1" applyFill="1" applyBorder="1" applyAlignment="1">
      <alignment horizontal="center" vertical="center" wrapText="1"/>
      <protection/>
    </xf>
    <xf numFmtId="0" fontId="4" fillId="34" borderId="11" xfId="60" applyFont="1" applyFill="1" applyBorder="1" applyAlignment="1">
      <alignment horizontal="center" vertical="center" wrapText="1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4" fillId="34" borderId="15" xfId="60" applyFont="1" applyFill="1" applyBorder="1" applyAlignment="1">
      <alignment horizontal="center" vertical="center"/>
      <protection/>
    </xf>
    <xf numFmtId="0" fontId="4" fillId="34" borderId="13" xfId="60" applyFont="1" applyFill="1" applyBorder="1" applyAlignment="1">
      <alignment horizontal="center" vertical="center"/>
      <protection/>
    </xf>
    <xf numFmtId="4" fontId="5" fillId="34" borderId="0" xfId="60" applyNumberFormat="1" applyFont="1" applyFill="1" applyAlignment="1">
      <alignment horizontal="left" vertical="center" wrapText="1"/>
      <protection/>
    </xf>
    <xf numFmtId="0" fontId="5" fillId="34" borderId="0" xfId="60" applyFont="1" applyFill="1" applyAlignment="1">
      <alignment horizontal="center" vertical="top" wrapText="1"/>
      <protection/>
    </xf>
    <xf numFmtId="4" fontId="5" fillId="34" borderId="0" xfId="60" applyNumberFormat="1" applyFont="1" applyFill="1" applyAlignment="1">
      <alignment vertical="top"/>
      <protection/>
    </xf>
    <xf numFmtId="0" fontId="4" fillId="34" borderId="0" xfId="82" applyFont="1" applyFill="1" applyBorder="1" applyAlignment="1">
      <alignment horizontal="center" vertical="center" wrapText="1"/>
      <protection/>
    </xf>
    <xf numFmtId="0" fontId="4" fillId="34" borderId="14" xfId="82" applyFont="1" applyFill="1" applyBorder="1" applyAlignment="1">
      <alignment horizontal="center" vertical="center" wrapText="1"/>
      <protection/>
    </xf>
    <xf numFmtId="0" fontId="4" fillId="34" borderId="15" xfId="82" applyFont="1" applyFill="1" applyBorder="1" applyAlignment="1">
      <alignment horizontal="center" vertical="center" wrapText="1"/>
      <protection/>
    </xf>
    <xf numFmtId="0" fontId="4" fillId="34" borderId="11" xfId="82" applyFont="1" applyFill="1" applyBorder="1" applyAlignment="1">
      <alignment horizontal="center" vertical="center" wrapText="1"/>
      <protection/>
    </xf>
    <xf numFmtId="0" fontId="4" fillId="34" borderId="0" xfId="82" applyFont="1" applyFill="1" applyBorder="1" applyAlignment="1">
      <alignment horizontal="center" vertical="center"/>
      <protection/>
    </xf>
    <xf numFmtId="0" fontId="4" fillId="34" borderId="15" xfId="82" applyFont="1" applyFill="1" applyBorder="1" applyAlignment="1">
      <alignment horizontal="center" vertical="center"/>
      <protection/>
    </xf>
    <xf numFmtId="0" fontId="4" fillId="34" borderId="16" xfId="82" applyFont="1" applyFill="1" applyBorder="1" applyAlignment="1">
      <alignment horizontal="center" vertical="center" wrapText="1"/>
      <protection/>
    </xf>
    <xf numFmtId="0" fontId="0" fillId="34" borderId="16" xfId="57" applyFill="1" applyBorder="1" applyAlignment="1">
      <alignment/>
      <protection/>
    </xf>
    <xf numFmtId="0" fontId="0" fillId="34" borderId="13" xfId="57" applyFill="1" applyBorder="1" applyAlignment="1">
      <alignment horizontal="center" vertical="center" wrapText="1"/>
      <protection/>
    </xf>
    <xf numFmtId="0" fontId="4" fillId="10" borderId="0" xfId="82" applyFont="1" applyFill="1" applyAlignment="1">
      <alignment horizontal="center" vertical="center" wrapText="1"/>
      <protection/>
    </xf>
    <xf numFmtId="0" fontId="4" fillId="10" borderId="0" xfId="82" applyFont="1" applyFill="1" applyAlignment="1">
      <alignment horizontal="center" wrapText="1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left" vertical="top" wrapText="1"/>
      <protection/>
    </xf>
    <xf numFmtId="0" fontId="13" fillId="10" borderId="0" xfId="60" applyFont="1" applyFill="1" applyAlignment="1">
      <alignment horizontal="center" wrapText="1"/>
      <protection/>
    </xf>
    <xf numFmtId="0" fontId="9" fillId="10" borderId="0" xfId="60" applyFont="1" applyFill="1" applyAlignment="1">
      <alignment horizontal="center" wrapText="1"/>
      <protection/>
    </xf>
    <xf numFmtId="0" fontId="4" fillId="0" borderId="11" xfId="79" applyFont="1" applyBorder="1" applyAlignment="1">
      <alignment horizontal="center" vertical="center" wrapText="1"/>
      <protection/>
    </xf>
    <xf numFmtId="0" fontId="4" fillId="0" borderId="0" xfId="79" applyFont="1" applyBorder="1" applyAlignment="1">
      <alignment horizontal="center" vertical="center" wrapText="1"/>
      <protection/>
    </xf>
    <xf numFmtId="0" fontId="4" fillId="0" borderId="15" xfId="79" applyFont="1" applyBorder="1" applyAlignment="1">
      <alignment horizontal="center" vertical="center" wrapText="1"/>
      <protection/>
    </xf>
    <xf numFmtId="0" fontId="4" fillId="0" borderId="13" xfId="79" applyFont="1" applyBorder="1" applyAlignment="1">
      <alignment horizontal="center" vertical="center" wrapText="1"/>
      <protection/>
    </xf>
    <xf numFmtId="0" fontId="4" fillId="0" borderId="14" xfId="79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/>
      <protection/>
    </xf>
    <xf numFmtId="0" fontId="4" fillId="0" borderId="11" xfId="70" applyFont="1" applyBorder="1" applyAlignment="1" applyProtection="1">
      <alignment horizontal="center" vertical="center" wrapText="1"/>
      <protection/>
    </xf>
    <xf numFmtId="0" fontId="4" fillId="0" borderId="15" xfId="70" applyFont="1" applyBorder="1" applyAlignment="1" applyProtection="1">
      <alignment horizontal="center" vertical="center" wrapText="1"/>
      <protection/>
    </xf>
    <xf numFmtId="0" fontId="4" fillId="10" borderId="0" xfId="70" applyFont="1" applyFill="1" applyAlignment="1" applyProtection="1">
      <alignment horizontal="center" vertical="center"/>
      <protection/>
    </xf>
    <xf numFmtId="0" fontId="4" fillId="10" borderId="0" xfId="0" applyFont="1" applyFill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10" borderId="0" xfId="57" applyFont="1" applyFill="1" applyAlignment="1">
      <alignment horizontal="center" wrapText="1"/>
      <protection/>
    </xf>
    <xf numFmtId="0" fontId="4" fillId="10" borderId="0" xfId="73" applyFont="1" applyFill="1" applyAlignment="1" applyProtection="1">
      <alignment horizontal="center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4" fillId="0" borderId="15" xfId="73" applyFont="1" applyBorder="1" applyAlignment="1">
      <alignment horizontal="center" vertical="center"/>
      <protection/>
    </xf>
    <xf numFmtId="0" fontId="5" fillId="0" borderId="0" xfId="73" applyFont="1" applyAlignment="1" applyProtection="1">
      <alignment horizontal="left" vertical="center" wrapText="1"/>
      <protection/>
    </xf>
    <xf numFmtId="0" fontId="5" fillId="0" borderId="0" xfId="73" applyFont="1">
      <alignment/>
      <protection/>
    </xf>
    <xf numFmtId="0" fontId="5" fillId="0" borderId="0" xfId="73" applyFont="1" applyFill="1" applyAlignment="1" applyProtection="1">
      <alignment horizontal="left" vertical="center" wrapText="1"/>
      <protection/>
    </xf>
    <xf numFmtId="0" fontId="5" fillId="0" borderId="11" xfId="73" applyFont="1" applyBorder="1" applyAlignment="1" applyProtection="1">
      <alignment horizontal="justify" vertical="center" wrapText="1"/>
      <protection/>
    </xf>
    <xf numFmtId="0" fontId="4" fillId="0" borderId="16" xfId="73" applyFont="1" applyBorder="1" applyAlignment="1">
      <alignment horizontal="center" vertical="center"/>
      <protection/>
    </xf>
    <xf numFmtId="0" fontId="5" fillId="0" borderId="0" xfId="73" applyFont="1" applyAlignment="1">
      <alignment horizontal="center" vertical="center" wrapText="1"/>
      <protection/>
    </xf>
    <xf numFmtId="0" fontId="5" fillId="0" borderId="0" xfId="73" applyFont="1" applyAlignment="1">
      <alignment horizontal="center"/>
      <protection/>
    </xf>
    <xf numFmtId="174" fontId="4" fillId="10" borderId="0" xfId="0" applyNumberFormat="1" applyFont="1" applyFill="1" applyBorder="1" applyAlignment="1">
      <alignment horizontal="center" vertical="center" wrapText="1"/>
    </xf>
    <xf numFmtId="0" fontId="4" fillId="10" borderId="0" xfId="74" applyFont="1" applyFill="1" applyAlignment="1">
      <alignment horizontal="center" vertical="center"/>
      <protection/>
    </xf>
    <xf numFmtId="174" fontId="4" fillId="10" borderId="0" xfId="0" applyNumberFormat="1" applyFont="1" applyFill="1" applyAlignment="1">
      <alignment horizontal="center" vertical="center" wrapText="1"/>
    </xf>
    <xf numFmtId="0" fontId="4" fillId="0" borderId="16" xfId="74" applyFont="1" applyBorder="1" applyAlignment="1">
      <alignment horizontal="center" vertical="center" wrapText="1"/>
      <protection/>
    </xf>
    <xf numFmtId="0" fontId="5" fillId="0" borderId="13" xfId="74" applyFont="1" applyBorder="1" applyAlignment="1">
      <alignment horizontal="left" vertical="center" wrapText="1"/>
      <protection/>
    </xf>
    <xf numFmtId="0" fontId="5" fillId="0" borderId="13" xfId="74" applyFont="1" applyFill="1" applyBorder="1" applyAlignment="1">
      <alignment horizontal="left" vertical="center" wrapText="1"/>
      <protection/>
    </xf>
    <xf numFmtId="0" fontId="63" fillId="0" borderId="0" xfId="74" applyFont="1" applyFill="1" applyBorder="1" applyAlignment="1">
      <alignment horizontal="center" vertical="center" wrapText="1"/>
      <protection/>
    </xf>
    <xf numFmtId="0" fontId="5" fillId="0" borderId="0" xfId="70" applyFont="1" applyAlignment="1">
      <alignment vertical="center"/>
      <protection/>
    </xf>
    <xf numFmtId="0" fontId="5" fillId="0" borderId="0" xfId="74" applyFont="1" applyAlignment="1">
      <alignment vertical="center" wrapText="1"/>
      <protection/>
    </xf>
    <xf numFmtId="0" fontId="5" fillId="0" borderId="14" xfId="74" applyFont="1" applyBorder="1" applyAlignment="1">
      <alignment horizontal="left" vertical="center" wrapText="1"/>
      <protection/>
    </xf>
    <xf numFmtId="0" fontId="5" fillId="0" borderId="11" xfId="74" applyFont="1" applyBorder="1" applyAlignment="1">
      <alignment horizontal="left" vertical="center" wrapText="1"/>
      <protection/>
    </xf>
    <xf numFmtId="3" fontId="13" fillId="11" borderId="0" xfId="0" applyNumberFormat="1" applyFont="1" applyFill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 quotePrefix="1">
      <alignment horizontal="center" vertical="center" wrapText="1"/>
    </xf>
    <xf numFmtId="3" fontId="13" fillId="0" borderId="15" xfId="0" applyNumberFormat="1" applyFont="1" applyBorder="1" applyAlignment="1" quotePrefix="1">
      <alignment horizontal="center" vertical="center" wrapText="1"/>
    </xf>
    <xf numFmtId="3" fontId="12" fillId="0" borderId="14" xfId="0" applyNumberFormat="1" applyFont="1" applyFill="1" applyBorder="1" applyAlignment="1">
      <alignment horizontal="left" vertical="center" wrapText="1"/>
    </xf>
    <xf numFmtId="0" fontId="13" fillId="11" borderId="0" xfId="0" applyFont="1" applyFill="1" applyAlignment="1">
      <alignment horizontal="center" vertical="center" wrapText="1"/>
    </xf>
    <xf numFmtId="0" fontId="67" fillId="0" borderId="0" xfId="74" applyFont="1" applyFill="1" applyBorder="1" applyAlignment="1">
      <alignment horizontal="center" vertical="center" wrapText="1"/>
      <protection/>
    </xf>
    <xf numFmtId="0" fontId="12" fillId="0" borderId="11" xfId="74" applyFont="1" applyFill="1" applyBorder="1" applyAlignment="1">
      <alignment horizontal="left" vertical="center" wrapText="1"/>
      <protection/>
    </xf>
    <xf numFmtId="0" fontId="13" fillId="11" borderId="0" xfId="0" applyFont="1" applyFill="1" applyAlignment="1">
      <alignment horizontal="center" vertical="center"/>
    </xf>
    <xf numFmtId="4" fontId="12" fillId="0" borderId="14" xfId="74" applyNumberFormat="1" applyFont="1" applyFill="1" applyBorder="1" applyAlignment="1">
      <alignment horizontal="left" vertical="top" wrapText="1"/>
      <protection/>
    </xf>
    <xf numFmtId="0" fontId="12" fillId="0" borderId="0" xfId="74" applyFont="1" applyFill="1" applyAlignment="1">
      <alignment horizontal="left" wrapText="1"/>
      <protection/>
    </xf>
    <xf numFmtId="4" fontId="13" fillId="11" borderId="0" xfId="74" applyNumberFormat="1" applyFont="1" applyFill="1" applyAlignment="1">
      <alignment horizontal="center" vertical="center"/>
      <protection/>
    </xf>
    <xf numFmtId="4" fontId="13" fillId="11" borderId="0" xfId="0" applyNumberFormat="1" applyFont="1" applyFill="1" applyAlignment="1">
      <alignment horizontal="center" vertical="center" wrapText="1"/>
    </xf>
    <xf numFmtId="4" fontId="13" fillId="0" borderId="16" xfId="74" applyNumberFormat="1" applyFont="1" applyBorder="1" applyAlignment="1">
      <alignment horizontal="center" vertical="center" wrapText="1"/>
      <protection/>
    </xf>
    <xf numFmtId="4" fontId="12" fillId="0" borderId="34" xfId="74" applyNumberFormat="1" applyFont="1" applyBorder="1" applyAlignment="1">
      <alignment horizontal="left" vertical="center" wrapText="1"/>
      <protection/>
    </xf>
    <xf numFmtId="4" fontId="12" fillId="0" borderId="35" xfId="74" applyNumberFormat="1" applyFont="1" applyBorder="1" applyAlignment="1">
      <alignment horizontal="left" vertical="center" wrapText="1"/>
      <protection/>
    </xf>
    <xf numFmtId="4" fontId="12" fillId="0" borderId="36" xfId="74" applyNumberFormat="1" applyFont="1" applyBorder="1" applyAlignment="1">
      <alignment horizontal="left" vertical="center" wrapText="1"/>
      <protection/>
    </xf>
    <xf numFmtId="4" fontId="12" fillId="0" borderId="29" xfId="74" applyNumberFormat="1" applyFont="1" applyBorder="1" applyAlignment="1">
      <alignment horizontal="left" vertical="center" wrapText="1"/>
      <protection/>
    </xf>
    <xf numFmtId="4" fontId="12" fillId="0" borderId="37" xfId="74" applyNumberFormat="1" applyFont="1" applyBorder="1" applyAlignment="1">
      <alignment horizontal="left" vertical="center" wrapText="1"/>
      <protection/>
    </xf>
    <xf numFmtId="4" fontId="13" fillId="0" borderId="13" xfId="74" applyNumberFormat="1" applyFont="1" applyBorder="1" applyAlignment="1">
      <alignment vertical="center" wrapText="1"/>
      <protection/>
    </xf>
    <xf numFmtId="0" fontId="13" fillId="11" borderId="0" xfId="58" applyFont="1" applyFill="1" applyAlignment="1">
      <alignment horizontal="center" vertical="center"/>
      <protection/>
    </xf>
    <xf numFmtId="0" fontId="12" fillId="0" borderId="14" xfId="58" applyFont="1" applyFill="1" applyBorder="1" applyAlignment="1">
      <alignment horizontal="left"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13" fillId="34" borderId="13" xfId="74" applyFont="1" applyFill="1" applyBorder="1" applyAlignment="1">
      <alignment vertical="center" wrapText="1"/>
      <protection/>
    </xf>
    <xf numFmtId="0" fontId="13" fillId="11" borderId="0" xfId="74" applyFont="1" applyFill="1" applyAlignment="1">
      <alignment horizontal="center" vertical="center"/>
      <protection/>
    </xf>
    <xf numFmtId="174" fontId="13" fillId="11" borderId="0" xfId="0" applyNumberFormat="1" applyFont="1" applyFill="1" applyAlignment="1">
      <alignment horizontal="center" vertical="center" wrapText="1"/>
    </xf>
    <xf numFmtId="0" fontId="13" fillId="34" borderId="16" xfId="74" applyFont="1" applyFill="1" applyBorder="1" applyAlignment="1">
      <alignment horizontal="center" vertical="center" wrapText="1"/>
      <protection/>
    </xf>
    <xf numFmtId="0" fontId="12" fillId="34" borderId="0" xfId="74" applyFont="1" applyFill="1" applyBorder="1" applyAlignment="1">
      <alignment horizontal="left" vertical="center" wrapText="1"/>
      <protection/>
    </xf>
    <xf numFmtId="0" fontId="12" fillId="34" borderId="15" xfId="74" applyFont="1" applyFill="1" applyBorder="1" applyAlignment="1">
      <alignment horizontal="left" vertical="center" wrapText="1"/>
      <protection/>
    </xf>
    <xf numFmtId="0" fontId="12" fillId="34" borderId="29" xfId="74" applyFont="1" applyFill="1" applyBorder="1" applyAlignment="1">
      <alignment horizontal="left" vertical="center" wrapText="1"/>
      <protection/>
    </xf>
    <xf numFmtId="0" fontId="12" fillId="34" borderId="35" xfId="74" applyFont="1" applyFill="1" applyBorder="1" applyAlignment="1">
      <alignment horizontal="left" vertical="center" wrapText="1"/>
      <protection/>
    </xf>
    <xf numFmtId="0" fontId="12" fillId="34" borderId="37" xfId="7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 quotePrefix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74" applyFont="1" applyAlignment="1">
      <alignment horizontal="justify" wrapText="1"/>
      <protection/>
    </xf>
    <xf numFmtId="0" fontId="13" fillId="11" borderId="0" xfId="58" applyFont="1" applyFill="1" applyAlignment="1">
      <alignment horizontal="center"/>
      <protection/>
    </xf>
    <xf numFmtId="0" fontId="12" fillId="0" borderId="0" xfId="58" applyFont="1" applyAlignment="1">
      <alignment horizontal="justify" vertical="center" wrapText="1"/>
      <protection/>
    </xf>
    <xf numFmtId="0" fontId="12" fillId="0" borderId="0" xfId="58" applyFont="1" applyBorder="1" applyAlignment="1">
      <alignment horizontal="justify" vertical="center" wrapText="1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2003   Cuadro 3" xfId="51"/>
    <cellStyle name="Millares [0]_2003  Cuadro 9" xfId="52"/>
    <cellStyle name="Millares 2" xfId="53"/>
    <cellStyle name="Currency" xfId="54"/>
    <cellStyle name="Currency [0]" xfId="55"/>
    <cellStyle name="Neutral" xfId="56"/>
    <cellStyle name="Normal 2" xfId="57"/>
    <cellStyle name="Normal 2 3" xfId="58"/>
    <cellStyle name="Normal 3" xfId="59"/>
    <cellStyle name="Normal 3 2" xfId="60"/>
    <cellStyle name="Normal 4" xfId="61"/>
    <cellStyle name="Normal_12" xfId="62"/>
    <cellStyle name="Normal_13 A 15" xfId="63"/>
    <cellStyle name="Normal_16,17" xfId="64"/>
    <cellStyle name="Normal_2003  Cuadros 12 y 13" xfId="65"/>
    <cellStyle name="Normal_27" xfId="66"/>
    <cellStyle name="Normal_3" xfId="67"/>
    <cellStyle name="Normal_31,32" xfId="68"/>
    <cellStyle name="Normal_34" xfId="69"/>
    <cellStyle name="Normal_35" xfId="70"/>
    <cellStyle name="Normal_37,38" xfId="71"/>
    <cellStyle name="Normal_4" xfId="72"/>
    <cellStyle name="Normal_41,42" xfId="73"/>
    <cellStyle name="Normal_43" xfId="74"/>
    <cellStyle name="Normal_43 3" xfId="75"/>
    <cellStyle name="Normal_50,52" xfId="76"/>
    <cellStyle name="Normal_84 (2)" xfId="77"/>
    <cellStyle name="Normal_85" xfId="78"/>
    <cellStyle name="Normal_Conv prog y dptos 2006 " xfId="79"/>
    <cellStyle name="Normal_Opción T - 2  (95%) ganancias" xfId="80"/>
    <cellStyle name="Normal_Recaudación real Tributos" xfId="81"/>
    <cellStyle name="Normal_S G prog y dptos  2006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externalLink" Target="externalLinks/externalLink2.xml" /><Relationship Id="rId53" Type="http://schemas.openxmlformats.org/officeDocument/2006/relationships/externalLink" Target="externalLinks/externalLink3.xml" /><Relationship Id="rId54" Type="http://schemas.openxmlformats.org/officeDocument/2006/relationships/externalLink" Target="externalLinks/externalLink4.xml" /><Relationship Id="rId55" Type="http://schemas.openxmlformats.org/officeDocument/2006/relationships/externalLink" Target="externalLinks/externalLink5.xml" /><Relationship Id="rId56" Type="http://schemas.openxmlformats.org/officeDocument/2006/relationships/externalLink" Target="externalLinks/externalLink6.xml" /><Relationship Id="rId57" Type="http://schemas.openxmlformats.org/officeDocument/2006/relationships/externalLink" Target="externalLinks/externalLink7.xml" /><Relationship Id="rId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195\LIBRO%20DE%20FINANCIACI&#211;N%202000\1%20Liq%2000%20ccaa%20modelo%20LIB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LIBRO%20HACIENDAS%20TERRITORIALES\Libro%20haciendas%20territoriales%202008\FICHEROS%20EDITADOS%20DEFINITIVOS\Datos%20para%20copiar\Datos%20para%20cuadro%203,%20IVMD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LIBRO%20HACIENDAS%20TERRITORIALES\Libro%20haciendas%20territoriales%202010\SUBVENCIONES\ANEXOS%20I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n\Libro%20haciendas%20territoriales%202005\Seccion%20I%20anex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iglino\AppData\Local\Microsoft\Windows\Temporary%20Internet%20Files\Content.Outlook\BAA7SAUO\Cuadros%20operaci&#243;nes%20de%20cr&#233;dito%20libro%20HHAA%20200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6"/>
      <sheetName val="Cuadro 7.1"/>
      <sheetName val="Cuadro 7.2"/>
      <sheetName val="Cuadro 8.1"/>
      <sheetName val="Cuadro 8.2"/>
      <sheetName val="Cuadro 9.1"/>
      <sheetName val="Cuadro 9.2"/>
      <sheetName val="Cuadro 9.3.1"/>
      <sheetName val="Cuadro 9.3.2"/>
      <sheetName val="Cuadro 9.4.1"/>
      <sheetName val="Cuadro 9.4.2"/>
      <sheetName val="Cuadro 9.5.1.1"/>
      <sheetName val="Cuadro 9.5.1.2"/>
      <sheetName val="Cuadro 9.5.1.3"/>
      <sheetName val="Cuadro 9.5.2.1"/>
      <sheetName val="Cuadro 9.5.2.2"/>
      <sheetName val="Cuadro 9.5.2.3"/>
      <sheetName val="Cuadro 9.5.2.4"/>
      <sheetName val="Cuadro 9.5.2.5"/>
      <sheetName val="Cuadro 9.5.2.6"/>
      <sheetName val="Cuadro 9.5.2.7"/>
      <sheetName val="Cuadro 9.5.2.8"/>
      <sheetName val="Cuadro 12 (Pts)"/>
      <sheetName val="Cuadro 12 (Euros)"/>
      <sheetName val="Cuadro 14 (Pts)"/>
      <sheetName val="Cuadro 14 (Euros)"/>
      <sheetName val="Cuadro 9.6"/>
      <sheetName val="Cuadro 18 (Pts)"/>
      <sheetName val="Cuadro 18 (Euros)"/>
      <sheetName val="Cuadro 19 (Pts)"/>
      <sheetName val="Cuadro 19 (Euros)"/>
      <sheetName val="Cuadro 20 (Pts)"/>
      <sheetName val="Cuadro 20 (Euros)"/>
      <sheetName val="Cuadro 21 (Pts)"/>
      <sheetName val="Cuadro 21 (Euros)"/>
      <sheetName val="Cuadro 22 (Pts)"/>
      <sheetName val="Cuadro 22 (Euros)"/>
      <sheetName val="Cuadro 33 (Pts)"/>
      <sheetName val="Cuadro 33 (Euros)"/>
      <sheetName val="Cuadro 34 (Pts)"/>
      <sheetName val="Cuadro 34 (Euros)"/>
      <sheetName val="Cuadro 35 (Pts)"/>
      <sheetName val="Cuadro 38 (Pts) "/>
      <sheetName val="Cuadro 38  (Euros)"/>
      <sheetName val="Cuadro 39 (Pts)"/>
      <sheetName val="Cuadro 39 (Euros)"/>
      <sheetName val="Cuadro 45 (Pts)"/>
      <sheetName val="Cuadro 45 (Euros)"/>
      <sheetName val="Cuadro 57"/>
      <sheetName val="Cuadro 58.1"/>
      <sheetName val="Cuadro 58.2"/>
      <sheetName val="Cuadro 58.3"/>
      <sheetName val="Cuadro 58.4"/>
      <sheetName val="Cuadro 59.1"/>
      <sheetName val="Cuadro 59.2"/>
      <sheetName val="Cuadro 59.3"/>
      <sheetName val="Cuadro 60"/>
      <sheetName val="Cuadro 61"/>
      <sheetName val="Cuadro 62"/>
      <sheetName val="Fichas CC.AA. 63.1 a 63.12"/>
      <sheetName val="Cuadro 69.1 a 69.18 (Pts)"/>
      <sheetName val="Cuadro 68 (Pts)"/>
      <sheetName val="Cuadro 68 (Euros)"/>
      <sheetName val="Cuadro 70 (Pts)"/>
      <sheetName val="Cuadro 70 (Euros)"/>
      <sheetName val="Cuadro 71.1-71.12 (Pts)"/>
      <sheetName val="Cuadro 71.1-71.12 (Euro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aud. deveng. 2008 CON COMP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6.1"/>
      <sheetName val="Cuadro 16.1.1"/>
      <sheetName val="Cuadro 16.1.2"/>
      <sheetName val="Cuadro 16.2"/>
      <sheetName val="Cuadro 16.2.1"/>
      <sheetName val="Cuadro 16.2.2"/>
      <sheetName val="Cuadro 17.1"/>
      <sheetName val="Cuadro 17.2 "/>
      <sheetName val="Cuadro 17.2.1 "/>
      <sheetName val="Cuadro 17.2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5 (00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5 (00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 "/>
      <sheetName val="Cuadro 5"/>
      <sheetName val="Cuadro 6"/>
      <sheetName val="Cuadro 7.1"/>
      <sheetName val="Cuadro 7.2"/>
      <sheetName val="Cuadro 7.3"/>
      <sheetName val="Cuadro 7.4"/>
      <sheetName val="Cuadro 7.5"/>
      <sheetName val="Cuadro 7.6"/>
      <sheetName val="Cuadro 8.1"/>
      <sheetName val="Cuadro 8.2"/>
      <sheetName val="Cuadro 8.3"/>
      <sheetName val="Cuadro 9.1"/>
      <sheetName val="Cuadro 9.2"/>
      <sheetName val="Cuadro 9.3"/>
      <sheetName val="Cuadro 10"/>
      <sheetName val="Cuadro 11"/>
      <sheetName val="Cuadro 12"/>
      <sheetName val="Cuadro 13"/>
      <sheetName val="Cuadro 14.1"/>
      <sheetName val="Cuadro 14.2"/>
      <sheetName val="Cuadro 15.1"/>
      <sheetName val="Cuadro 15.2"/>
      <sheetName val="Cuadro 16"/>
      <sheetName val="Cuadro 17.1"/>
      <sheetName val="Cuadro 17.2"/>
      <sheetName val="Cuadro 18.1"/>
      <sheetName val="Cuadro 18.2"/>
      <sheetName val="Cuadro 19"/>
      <sheetName val="Cuadro 21"/>
      <sheetName val="Cuadro 2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20"/>
      <sheetName val="Cuadro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L39"/>
  <sheetViews>
    <sheetView showGridLines="0" tabSelected="1" zoomScalePageLayoutView="0" workbookViewId="0" topLeftCell="A1">
      <selection activeCell="A1" sqref="A1:L1"/>
    </sheetView>
  </sheetViews>
  <sheetFormatPr defaultColWidth="11.421875" defaultRowHeight="12.75"/>
  <cols>
    <col min="1" max="1" width="20.140625" style="0" customWidth="1"/>
    <col min="2" max="2" width="12.140625" style="0" customWidth="1"/>
    <col min="3" max="3" width="11.8515625" style="0" customWidth="1"/>
    <col min="4" max="4" width="13.28125" style="0" customWidth="1"/>
    <col min="5" max="5" width="2.140625" style="0" customWidth="1"/>
    <col min="6" max="6" width="11.421875" style="0" customWidth="1"/>
    <col min="7" max="7" width="14.57421875" style="0" customWidth="1"/>
    <col min="8" max="8" width="12.57421875" style="0" customWidth="1"/>
    <col min="9" max="9" width="12.421875" style="0" customWidth="1"/>
    <col min="10" max="10" width="12.57421875" style="0" customWidth="1"/>
    <col min="11" max="11" width="13.57421875" style="0" customWidth="1"/>
    <col min="12" max="13" width="12.421875" style="0" customWidth="1"/>
    <col min="14" max="14" width="13.57421875" style="0" bestFit="1" customWidth="1"/>
    <col min="38" max="38" width="13.57421875" style="0" customWidth="1"/>
  </cols>
  <sheetData>
    <row r="1" spans="1:13" ht="12.75">
      <c r="A1" s="955" t="s">
        <v>8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461"/>
    </row>
    <row r="2" spans="1:13" ht="12.75">
      <c r="A2" s="955" t="s">
        <v>9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461"/>
    </row>
    <row r="3" spans="1:13" ht="12.75">
      <c r="A3" s="727"/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461"/>
    </row>
    <row r="4" spans="1:13" s="98" customFormat="1" ht="12" customHeight="1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" t="s">
        <v>10</v>
      </c>
      <c r="M4" s="466"/>
    </row>
    <row r="5" spans="1:20" s="93" customFormat="1" ht="21" customHeight="1" thickTop="1">
      <c r="A5" s="951" t="s">
        <v>11</v>
      </c>
      <c r="B5" s="956" t="s">
        <v>214</v>
      </c>
      <c r="C5" s="956"/>
      <c r="D5" s="956"/>
      <c r="E5" s="2"/>
      <c r="F5" s="953" t="s">
        <v>12</v>
      </c>
      <c r="G5" s="953"/>
      <c r="H5" s="953"/>
      <c r="I5" s="953"/>
      <c r="J5" s="953"/>
      <c r="K5" s="953"/>
      <c r="L5" s="953" t="s">
        <v>34</v>
      </c>
      <c r="M5" s="467"/>
      <c r="N5" s="388"/>
      <c r="O5" s="388"/>
      <c r="P5" s="388"/>
      <c r="Q5" s="388"/>
      <c r="R5" s="388"/>
      <c r="S5" s="388"/>
      <c r="T5" s="388"/>
    </row>
    <row r="6" spans="1:20" ht="72" customHeight="1">
      <c r="A6" s="952"/>
      <c r="B6" s="305" t="s">
        <v>263</v>
      </c>
      <c r="C6" s="305" t="s">
        <v>264</v>
      </c>
      <c r="D6" s="305" t="s">
        <v>207</v>
      </c>
      <c r="E6" s="306"/>
      <c r="F6" s="415" t="s">
        <v>265</v>
      </c>
      <c r="G6" s="415" t="s">
        <v>414</v>
      </c>
      <c r="H6" s="415" t="s">
        <v>266</v>
      </c>
      <c r="I6" s="415" t="s">
        <v>267</v>
      </c>
      <c r="J6" s="415" t="s">
        <v>268</v>
      </c>
      <c r="K6" s="415" t="s">
        <v>269</v>
      </c>
      <c r="L6" s="954"/>
      <c r="M6" s="468"/>
      <c r="N6" s="470"/>
      <c r="O6" s="390"/>
      <c r="P6" s="390"/>
      <c r="Q6" s="390"/>
      <c r="R6" s="390"/>
      <c r="S6" s="390"/>
      <c r="T6" s="390"/>
    </row>
    <row r="7" spans="1:38" s="104" customFormat="1" ht="12.75" customHeight="1">
      <c r="A7" s="89" t="s">
        <v>14</v>
      </c>
      <c r="B7" s="307">
        <v>20938809.733048107</v>
      </c>
      <c r="C7" s="308">
        <v>-800560.112895111</v>
      </c>
      <c r="D7" s="308">
        <v>945939.57289</v>
      </c>
      <c r="E7" s="308"/>
      <c r="F7" s="280">
        <v>588299.46</v>
      </c>
      <c r="G7" s="522">
        <v>571080.26381</v>
      </c>
      <c r="H7" s="280" t="s">
        <v>72</v>
      </c>
      <c r="I7" s="280" t="s">
        <v>72</v>
      </c>
      <c r="J7" s="280">
        <v>886644.0399999999</v>
      </c>
      <c r="K7" s="522">
        <v>360722.73509</v>
      </c>
      <c r="L7" s="522">
        <f>SUM(B7:K7)</f>
        <v>23490935.691942994</v>
      </c>
      <c r="M7" s="281"/>
      <c r="N7" s="105"/>
      <c r="O7" s="516"/>
      <c r="P7" s="105"/>
      <c r="Q7" s="517"/>
      <c r="R7" s="516"/>
      <c r="S7" s="516"/>
      <c r="T7" s="342"/>
      <c r="U7" s="464"/>
      <c r="Z7" s="463"/>
      <c r="AA7" s="463"/>
      <c r="AB7" s="463"/>
      <c r="AC7" s="463"/>
      <c r="AD7" s="463"/>
      <c r="AE7" s="463"/>
      <c r="AF7" s="465"/>
      <c r="AG7" s="463"/>
      <c r="AH7" s="463"/>
      <c r="AI7" s="463"/>
      <c r="AJ7" s="463"/>
      <c r="AK7" s="463"/>
      <c r="AL7" s="462"/>
    </row>
    <row r="8" spans="1:37" s="104" customFormat="1" ht="12.75" customHeight="1">
      <c r="A8" s="89" t="s">
        <v>15</v>
      </c>
      <c r="B8" s="307">
        <v>5362887.945038841</v>
      </c>
      <c r="C8" s="308">
        <v>1860773.101882632</v>
      </c>
      <c r="D8" s="308">
        <v>192413.21404</v>
      </c>
      <c r="E8" s="308"/>
      <c r="F8" s="280">
        <v>88429.43400000001</v>
      </c>
      <c r="G8" s="522">
        <v>107068.95125</v>
      </c>
      <c r="H8" s="522">
        <v>44343.36</v>
      </c>
      <c r="I8" s="280">
        <v>86292.37639</v>
      </c>
      <c r="J8" s="280">
        <v>323796.1699999999</v>
      </c>
      <c r="K8" s="522">
        <v>413585.13738000003</v>
      </c>
      <c r="L8" s="522">
        <f aca="true" t="shared" si="0" ref="L8:L21">SUM(B8:K8)</f>
        <v>8479589.689981474</v>
      </c>
      <c r="M8" s="281"/>
      <c r="N8" s="105"/>
      <c r="O8" s="516"/>
      <c r="P8" s="105"/>
      <c r="Q8" s="517"/>
      <c r="R8" s="516"/>
      <c r="S8" s="516"/>
      <c r="T8" s="342"/>
      <c r="U8" s="464"/>
      <c r="Z8" s="463"/>
      <c r="AA8" s="463"/>
      <c r="AB8" s="463"/>
      <c r="AC8" s="463"/>
      <c r="AD8" s="463"/>
      <c r="AE8" s="463"/>
      <c r="AF8" s="465"/>
      <c r="AG8" s="463"/>
      <c r="AH8" s="463"/>
      <c r="AI8" s="463"/>
      <c r="AJ8" s="463"/>
      <c r="AK8" s="463"/>
    </row>
    <row r="9" spans="1:37" s="104" customFormat="1" ht="12.75" customHeight="1">
      <c r="A9" s="89" t="s">
        <v>16</v>
      </c>
      <c r="B9" s="307">
        <v>14726611.430617375</v>
      </c>
      <c r="C9" s="308">
        <v>4875456.237811371</v>
      </c>
      <c r="D9" s="308">
        <v>662994.73548</v>
      </c>
      <c r="E9" s="308"/>
      <c r="F9" s="280">
        <v>146120.77000000002</v>
      </c>
      <c r="G9" s="522">
        <v>138845.7673</v>
      </c>
      <c r="H9" s="522">
        <v>160341.01</v>
      </c>
      <c r="I9" s="280" t="s">
        <v>72</v>
      </c>
      <c r="J9" s="280">
        <v>905659.11</v>
      </c>
      <c r="K9" s="522">
        <v>1743884.49757</v>
      </c>
      <c r="L9" s="522">
        <f t="shared" si="0"/>
        <v>23359913.558778744</v>
      </c>
      <c r="M9" s="281"/>
      <c r="N9" s="105"/>
      <c r="O9" s="516"/>
      <c r="P9" s="105"/>
      <c r="Q9" s="517"/>
      <c r="R9" s="516"/>
      <c r="S9" s="516"/>
      <c r="T9" s="342"/>
      <c r="U9" s="464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</row>
    <row r="10" spans="1:37" s="104" customFormat="1" ht="12.75" customHeight="1">
      <c r="A10" s="89" t="s">
        <v>17</v>
      </c>
      <c r="B10" s="307">
        <v>2336216.484898136</v>
      </c>
      <c r="C10" s="308">
        <v>429752.46031365497</v>
      </c>
      <c r="D10" s="308">
        <v>74601.77252</v>
      </c>
      <c r="E10" s="308"/>
      <c r="F10" s="280">
        <v>16552.58</v>
      </c>
      <c r="G10" s="522">
        <v>29529.873529999997</v>
      </c>
      <c r="H10" s="522">
        <v>13803.03</v>
      </c>
      <c r="I10" s="280">
        <v>203562.6012</v>
      </c>
      <c r="J10" s="280">
        <v>124098.51999999999</v>
      </c>
      <c r="K10" s="522">
        <v>108307.52231999999</v>
      </c>
      <c r="L10" s="522">
        <f t="shared" si="0"/>
        <v>3336424.844781791</v>
      </c>
      <c r="M10" s="281"/>
      <c r="N10" s="105"/>
      <c r="O10" s="516"/>
      <c r="P10" s="105"/>
      <c r="Q10" s="517"/>
      <c r="R10" s="516"/>
      <c r="S10" s="516"/>
      <c r="T10" s="342"/>
      <c r="U10" s="464"/>
      <c r="Z10" s="463"/>
      <c r="AA10" s="463"/>
      <c r="AB10" s="463"/>
      <c r="AC10" s="463"/>
      <c r="AD10" s="463"/>
      <c r="AE10" s="463"/>
      <c r="AF10" s="465"/>
      <c r="AG10" s="463"/>
      <c r="AH10" s="463"/>
      <c r="AI10" s="463"/>
      <c r="AJ10" s="463"/>
      <c r="AK10" s="463"/>
    </row>
    <row r="11" spans="1:37" s="104" customFormat="1" ht="12.75" customHeight="1">
      <c r="A11" s="89" t="s">
        <v>18</v>
      </c>
      <c r="B11" s="307">
        <v>1322280.0122622882</v>
      </c>
      <c r="C11" s="308">
        <v>458413.1156460059</v>
      </c>
      <c r="D11" s="280">
        <v>40864.38489</v>
      </c>
      <c r="E11" s="308"/>
      <c r="F11" s="280">
        <v>29958.41</v>
      </c>
      <c r="G11" s="522">
        <v>21824.745189999998</v>
      </c>
      <c r="H11" s="522">
        <v>5400.639999999999</v>
      </c>
      <c r="I11" s="280">
        <v>102.07245400000001</v>
      </c>
      <c r="J11" s="280">
        <v>77342.12999999999</v>
      </c>
      <c r="K11" s="522">
        <v>79263.04241</v>
      </c>
      <c r="L11" s="522">
        <f t="shared" si="0"/>
        <v>2035448.5528522937</v>
      </c>
      <c r="M11" s="281"/>
      <c r="N11" s="105"/>
      <c r="O11" s="516"/>
      <c r="P11" s="105"/>
      <c r="Q11" s="517"/>
      <c r="R11" s="516"/>
      <c r="S11" s="516"/>
      <c r="T11" s="342"/>
      <c r="U11" s="464"/>
      <c r="Z11" s="463"/>
      <c r="AA11" s="463"/>
      <c r="AB11" s="463"/>
      <c r="AC11" s="463"/>
      <c r="AD11" s="463"/>
      <c r="AE11" s="463"/>
      <c r="AF11" s="465"/>
      <c r="AG11" s="463"/>
      <c r="AH11" s="463"/>
      <c r="AI11" s="463"/>
      <c r="AJ11" s="463"/>
      <c r="AK11" s="463"/>
    </row>
    <row r="12" spans="1:37" s="104" customFormat="1" ht="12.75" customHeight="1">
      <c r="A12" s="89" t="s">
        <v>19</v>
      </c>
      <c r="B12" s="307">
        <v>716807.6645041779</v>
      </c>
      <c r="C12" s="308">
        <v>231223.69443782713</v>
      </c>
      <c r="D12" s="308">
        <v>19326.24876</v>
      </c>
      <c r="E12" s="308"/>
      <c r="F12" s="280">
        <v>13246.23</v>
      </c>
      <c r="G12" s="522">
        <v>10934.51639</v>
      </c>
      <c r="H12" s="280" t="s">
        <v>72</v>
      </c>
      <c r="I12" s="280">
        <v>690.016921</v>
      </c>
      <c r="J12" s="280">
        <v>38196.3</v>
      </c>
      <c r="K12" s="522">
        <v>59868.69614</v>
      </c>
      <c r="L12" s="522">
        <f t="shared" si="0"/>
        <v>1090293.367153005</v>
      </c>
      <c r="M12" s="281"/>
      <c r="N12" s="105"/>
      <c r="O12" s="516"/>
      <c r="P12" s="105"/>
      <c r="Q12" s="517"/>
      <c r="R12" s="516"/>
      <c r="S12" s="516"/>
      <c r="T12" s="342"/>
      <c r="U12" s="464"/>
      <c r="Z12" s="463"/>
      <c r="AA12" s="463"/>
      <c r="AB12" s="463"/>
      <c r="AC12" s="463"/>
      <c r="AD12" s="463"/>
      <c r="AE12" s="463"/>
      <c r="AF12" s="465"/>
      <c r="AG12" s="463"/>
      <c r="AH12" s="463"/>
      <c r="AI12" s="463"/>
      <c r="AJ12" s="463"/>
      <c r="AK12" s="463"/>
    </row>
    <row r="13" spans="1:37" s="104" customFormat="1" ht="12.75" customHeight="1">
      <c r="A13" s="89" t="s">
        <v>20</v>
      </c>
      <c r="B13" s="307">
        <v>2695425.397981567</v>
      </c>
      <c r="C13" s="308">
        <v>470414.6443590295</v>
      </c>
      <c r="D13" s="308">
        <v>167229.08807</v>
      </c>
      <c r="E13" s="308"/>
      <c r="F13" s="280">
        <v>52089.659999999996</v>
      </c>
      <c r="G13" s="522">
        <v>32471.81783</v>
      </c>
      <c r="H13" s="522">
        <v>21876.56</v>
      </c>
      <c r="I13" s="280">
        <v>204907.43704000002</v>
      </c>
      <c r="J13" s="280">
        <v>153592.16</v>
      </c>
      <c r="K13" s="522">
        <v>158663.58109</v>
      </c>
      <c r="L13" s="522">
        <f t="shared" si="0"/>
        <v>3956670.346370597</v>
      </c>
      <c r="M13" s="281"/>
      <c r="N13" s="105"/>
      <c r="O13" s="516"/>
      <c r="P13" s="105"/>
      <c r="Q13" s="517"/>
      <c r="R13" s="516"/>
      <c r="S13" s="516"/>
      <c r="T13" s="342"/>
      <c r="U13" s="464"/>
      <c r="Z13" s="463"/>
      <c r="AA13" s="463"/>
      <c r="AB13" s="463"/>
      <c r="AC13" s="463"/>
      <c r="AD13" s="463"/>
      <c r="AE13" s="463"/>
      <c r="AF13" s="465"/>
      <c r="AG13" s="463"/>
      <c r="AH13" s="463"/>
      <c r="AI13" s="463"/>
      <c r="AJ13" s="463"/>
      <c r="AK13" s="463"/>
    </row>
    <row r="14" spans="1:37" s="104" customFormat="1" ht="12.75" customHeight="1">
      <c r="A14" s="89" t="s">
        <v>21</v>
      </c>
      <c r="B14" s="307">
        <v>10371459.875102775</v>
      </c>
      <c r="C14" s="308">
        <v>-232335.7257443969</v>
      </c>
      <c r="D14" s="308">
        <v>1115441.955</v>
      </c>
      <c r="E14" s="308"/>
      <c r="F14" s="280">
        <v>296830.8</v>
      </c>
      <c r="G14" s="522">
        <v>192312.45431</v>
      </c>
      <c r="H14" s="522">
        <v>54849.51</v>
      </c>
      <c r="I14" s="280">
        <v>26256.53651</v>
      </c>
      <c r="J14" s="280">
        <v>449053.8900000001</v>
      </c>
      <c r="K14" s="522">
        <v>196912.44635</v>
      </c>
      <c r="L14" s="522">
        <f t="shared" si="0"/>
        <v>12470781.74152838</v>
      </c>
      <c r="M14" s="281"/>
      <c r="N14" s="105"/>
      <c r="O14" s="105"/>
      <c r="P14" s="105"/>
      <c r="Q14" s="517"/>
      <c r="R14" s="516"/>
      <c r="S14" s="516"/>
      <c r="T14" s="342"/>
      <c r="U14" s="464"/>
      <c r="Z14" s="463"/>
      <c r="AA14" s="463"/>
      <c r="AB14" s="463"/>
      <c r="AC14" s="463"/>
      <c r="AD14" s="463"/>
      <c r="AE14" s="463"/>
      <c r="AF14" s="465"/>
      <c r="AG14" s="463"/>
      <c r="AH14" s="463"/>
      <c r="AI14" s="463"/>
      <c r="AJ14" s="463"/>
      <c r="AK14" s="463"/>
    </row>
    <row r="15" spans="1:37" s="104" customFormat="1" ht="12.75" customHeight="1">
      <c r="A15" s="89" t="s">
        <v>22</v>
      </c>
      <c r="B15" s="307">
        <v>3231074.2922673593</v>
      </c>
      <c r="C15" s="308">
        <v>394543.8064066025</v>
      </c>
      <c r="D15" s="308">
        <v>77769.87711</v>
      </c>
      <c r="E15" s="308"/>
      <c r="F15" s="280">
        <v>78704.66</v>
      </c>
      <c r="G15" s="522">
        <v>58052.424139999996</v>
      </c>
      <c r="H15" s="280" t="s">
        <v>72</v>
      </c>
      <c r="I15" s="280" t="s">
        <v>72</v>
      </c>
      <c r="J15" s="280">
        <v>185718.55000000002</v>
      </c>
      <c r="K15" s="522">
        <v>550816.47391</v>
      </c>
      <c r="L15" s="522">
        <f t="shared" si="0"/>
        <v>4576680.083833962</v>
      </c>
      <c r="M15" s="281"/>
      <c r="N15" s="105"/>
      <c r="O15" s="516"/>
      <c r="P15" s="105"/>
      <c r="Q15" s="517"/>
      <c r="R15" s="516"/>
      <c r="S15" s="516"/>
      <c r="T15" s="342"/>
      <c r="U15" s="464"/>
      <c r="Z15" s="463"/>
      <c r="AA15" s="463"/>
      <c r="AB15" s="463"/>
      <c r="AC15" s="463"/>
      <c r="AD15" s="463"/>
      <c r="AE15" s="463"/>
      <c r="AF15" s="465"/>
      <c r="AG15" s="463"/>
      <c r="AH15" s="463"/>
      <c r="AI15" s="463"/>
      <c r="AJ15" s="463"/>
      <c r="AK15" s="463"/>
    </row>
    <row r="16" spans="1:37" s="104" customFormat="1" ht="12.75" customHeight="1">
      <c r="A16" s="89" t="s">
        <v>23</v>
      </c>
      <c r="B16" s="307">
        <v>3705567.892753223</v>
      </c>
      <c r="C16" s="308">
        <v>1200280.4077680414</v>
      </c>
      <c r="D16" s="308">
        <v>156354.85679</v>
      </c>
      <c r="E16" s="308"/>
      <c r="F16" s="280">
        <v>14966.32</v>
      </c>
      <c r="G16" s="522">
        <v>32625.343010000004</v>
      </c>
      <c r="H16" s="522">
        <v>34069.09</v>
      </c>
      <c r="I16" s="280">
        <v>35904.549020000006</v>
      </c>
      <c r="J16" s="280">
        <v>218787.22000000006</v>
      </c>
      <c r="K16" s="522">
        <v>887917.99128</v>
      </c>
      <c r="L16" s="522">
        <f t="shared" si="0"/>
        <v>6286473.670621263</v>
      </c>
      <c r="M16" s="281"/>
      <c r="N16" s="105"/>
      <c r="O16" s="105"/>
      <c r="P16" s="105"/>
      <c r="Q16" s="517"/>
      <c r="R16" s="516"/>
      <c r="S16" s="516"/>
      <c r="T16" s="342"/>
      <c r="U16" s="464"/>
      <c r="Z16" s="463"/>
      <c r="AA16" s="463"/>
      <c r="AB16" s="463"/>
      <c r="AC16" s="463"/>
      <c r="AD16" s="463"/>
      <c r="AE16" s="463"/>
      <c r="AF16" s="465"/>
      <c r="AG16" s="463"/>
      <c r="AH16" s="463"/>
      <c r="AI16" s="463"/>
      <c r="AJ16" s="463"/>
      <c r="AK16" s="463"/>
    </row>
    <row r="17" spans="1:37" s="104" customFormat="1" ht="12.75" customHeight="1">
      <c r="A17" s="89" t="s">
        <v>24</v>
      </c>
      <c r="B17" s="307">
        <v>1868032.3067441934</v>
      </c>
      <c r="C17" s="308">
        <v>2605763.5262783044</v>
      </c>
      <c r="D17" s="308">
        <v>689048.25989</v>
      </c>
      <c r="E17" s="308"/>
      <c r="F17" s="280">
        <v>468421.59</v>
      </c>
      <c r="G17" s="522">
        <v>48132.05804</v>
      </c>
      <c r="H17" s="522">
        <v>46729.59</v>
      </c>
      <c r="I17" s="280">
        <v>73087.4704084284</v>
      </c>
      <c r="J17" s="280">
        <v>508074.9400000001</v>
      </c>
      <c r="K17" s="522">
        <v>284313.85299</v>
      </c>
      <c r="L17" s="522">
        <f t="shared" si="0"/>
        <v>6591603.594350926</v>
      </c>
      <c r="M17" s="281"/>
      <c r="N17" s="105"/>
      <c r="O17" s="105"/>
      <c r="P17" s="105"/>
      <c r="Q17" s="517"/>
      <c r="R17" s="516"/>
      <c r="S17" s="516"/>
      <c r="T17" s="342"/>
      <c r="U17" s="464"/>
      <c r="Z17" s="463"/>
      <c r="AA17" s="463"/>
      <c r="AB17" s="463"/>
      <c r="AC17" s="463"/>
      <c r="AD17" s="463"/>
      <c r="AE17" s="463"/>
      <c r="AF17" s="465"/>
      <c r="AG17" s="463"/>
      <c r="AH17" s="463"/>
      <c r="AI17" s="463"/>
      <c r="AJ17" s="463"/>
      <c r="AK17" s="463"/>
    </row>
    <row r="18" spans="1:37" s="104" customFormat="1" ht="12.75" customHeight="1">
      <c r="A18" s="89" t="s">
        <v>25</v>
      </c>
      <c r="B18" s="307">
        <v>1750557.0446745341</v>
      </c>
      <c r="C18" s="308">
        <v>1199897.5503883779</v>
      </c>
      <c r="D18" s="308">
        <v>88673.74685</v>
      </c>
      <c r="E18" s="308"/>
      <c r="F18" s="280">
        <v>94951.70999999999</v>
      </c>
      <c r="G18" s="522">
        <v>13026.35534</v>
      </c>
      <c r="H18" s="522">
        <v>25046.96</v>
      </c>
      <c r="I18" s="280">
        <v>43698.99845000001</v>
      </c>
      <c r="J18" s="280">
        <v>168772.39999999994</v>
      </c>
      <c r="K18" s="522">
        <v>640635.8201</v>
      </c>
      <c r="L18" s="522">
        <f t="shared" si="0"/>
        <v>4025260.585802912</v>
      </c>
      <c r="M18" s="281"/>
      <c r="N18" s="105"/>
      <c r="O18" s="105"/>
      <c r="P18" s="105"/>
      <c r="Q18" s="517"/>
      <c r="R18" s="516"/>
      <c r="S18" s="516"/>
      <c r="T18" s="342"/>
      <c r="U18" s="464"/>
      <c r="Z18" s="463"/>
      <c r="AA18" s="463"/>
      <c r="AB18" s="463"/>
      <c r="AC18" s="463"/>
      <c r="AD18" s="463"/>
      <c r="AE18" s="463"/>
      <c r="AF18" s="465"/>
      <c r="AG18" s="463"/>
      <c r="AH18" s="463"/>
      <c r="AI18" s="463"/>
      <c r="AJ18" s="463"/>
      <c r="AK18" s="463"/>
    </row>
    <row r="19" spans="1:37" s="104" customFormat="1" ht="12.75" customHeight="1">
      <c r="A19" s="89" t="s">
        <v>26</v>
      </c>
      <c r="B19" s="307">
        <v>3572680.6210460393</v>
      </c>
      <c r="C19" s="308">
        <v>-950707.0374023336</v>
      </c>
      <c r="D19" s="308">
        <v>582300.54933</v>
      </c>
      <c r="E19" s="308"/>
      <c r="F19" s="280">
        <v>139764.4</v>
      </c>
      <c r="G19" s="522">
        <v>78892.72678</v>
      </c>
      <c r="H19" s="280" t="s">
        <v>72</v>
      </c>
      <c r="I19" s="280" t="s">
        <v>72</v>
      </c>
      <c r="J19" s="280">
        <v>87835.06999999998</v>
      </c>
      <c r="K19" s="522">
        <v>45451.117589999994</v>
      </c>
      <c r="L19" s="522">
        <f t="shared" si="0"/>
        <v>3556217.447343705</v>
      </c>
      <c r="M19" s="281"/>
      <c r="N19" s="105"/>
      <c r="O19" s="516"/>
      <c r="P19" s="105"/>
      <c r="Q19" s="517"/>
      <c r="R19" s="516"/>
      <c r="S19" s="516"/>
      <c r="T19" s="342"/>
      <c r="U19" s="464"/>
      <c r="Z19" s="463"/>
      <c r="AA19" s="463"/>
      <c r="AB19" s="463"/>
      <c r="AC19" s="463"/>
      <c r="AD19" s="463"/>
      <c r="AE19" s="463"/>
      <c r="AF19" s="465"/>
      <c r="AG19" s="463"/>
      <c r="AH19" s="463"/>
      <c r="AI19" s="463"/>
      <c r="AJ19" s="463"/>
      <c r="AK19" s="463"/>
    </row>
    <row r="20" spans="1:37" s="104" customFormat="1" ht="12.75" customHeight="1">
      <c r="A20" s="89" t="s">
        <v>27</v>
      </c>
      <c r="B20" s="307">
        <v>19699932.699121337</v>
      </c>
      <c r="C20" s="308">
        <v>-4271146.031245547</v>
      </c>
      <c r="D20" s="308">
        <v>318692.05388</v>
      </c>
      <c r="E20" s="308"/>
      <c r="F20" s="280">
        <v>5232</v>
      </c>
      <c r="G20" s="522">
        <v>141092.11054999998</v>
      </c>
      <c r="H20" s="280" t="s">
        <v>72</v>
      </c>
      <c r="I20" s="280">
        <v>17353.339530999998</v>
      </c>
      <c r="J20" s="280">
        <v>790495.8199999998</v>
      </c>
      <c r="K20" s="522">
        <v>38564.94391000001</v>
      </c>
      <c r="L20" s="522">
        <f t="shared" si="0"/>
        <v>16740216.93574679</v>
      </c>
      <c r="M20" s="281"/>
      <c r="N20" s="105"/>
      <c r="O20" s="105"/>
      <c r="P20" s="105"/>
      <c r="Q20" s="517"/>
      <c r="R20" s="516"/>
      <c r="S20" s="516"/>
      <c r="T20" s="342"/>
      <c r="U20" s="464"/>
      <c r="Z20" s="463"/>
      <c r="AA20" s="463"/>
      <c r="AB20" s="463"/>
      <c r="AC20" s="463"/>
      <c r="AD20" s="463"/>
      <c r="AE20" s="463"/>
      <c r="AF20" s="465"/>
      <c r="AG20" s="463"/>
      <c r="AH20" s="463"/>
      <c r="AI20" s="463"/>
      <c r="AJ20" s="463"/>
      <c r="AK20" s="463"/>
    </row>
    <row r="21" spans="1:37" s="104" customFormat="1" ht="12.75" customHeight="1">
      <c r="A21" s="89" t="s">
        <v>28</v>
      </c>
      <c r="B21" s="307">
        <v>5227900.3710580915</v>
      </c>
      <c r="C21" s="308">
        <v>1265723.926072781</v>
      </c>
      <c r="D21" s="308">
        <v>166914.48674</v>
      </c>
      <c r="E21" s="308"/>
      <c r="F21" s="280">
        <v>70105.09</v>
      </c>
      <c r="G21" s="522">
        <v>58747.7209</v>
      </c>
      <c r="H21" s="522">
        <v>19351.21</v>
      </c>
      <c r="I21" s="280">
        <v>87153.37871</v>
      </c>
      <c r="J21" s="280">
        <v>342513.45000000007</v>
      </c>
      <c r="K21" s="522">
        <v>1095512.21399</v>
      </c>
      <c r="L21" s="522">
        <f t="shared" si="0"/>
        <v>8333921.847470872</v>
      </c>
      <c r="M21" s="281"/>
      <c r="N21" s="105"/>
      <c r="O21" s="516"/>
      <c r="P21" s="105"/>
      <c r="Q21" s="517"/>
      <c r="R21" s="516"/>
      <c r="S21" s="516"/>
      <c r="T21" s="342"/>
      <c r="U21" s="464"/>
      <c r="Z21" s="463"/>
      <c r="AA21" s="463"/>
      <c r="AB21" s="463"/>
      <c r="AC21" s="463"/>
      <c r="AD21" s="463"/>
      <c r="AE21" s="463"/>
      <c r="AF21" s="465"/>
      <c r="AG21" s="463"/>
      <c r="AH21" s="463"/>
      <c r="AI21" s="463"/>
      <c r="AJ21" s="463"/>
      <c r="AK21" s="463"/>
    </row>
    <row r="22" spans="1:37" s="93" customFormat="1" ht="21" customHeight="1" thickBot="1">
      <c r="A22" s="5" t="s">
        <v>13</v>
      </c>
      <c r="B22" s="309">
        <f aca="true" t="shared" si="1" ref="B22:G22">SUM(B7:B21)</f>
        <v>97526243.77111803</v>
      </c>
      <c r="C22" s="309">
        <f t="shared" si="1"/>
        <v>8737493.564077238</v>
      </c>
      <c r="D22" s="309">
        <f t="shared" si="1"/>
        <v>5298564.80224</v>
      </c>
      <c r="E22" s="309">
        <f t="shared" si="1"/>
        <v>0</v>
      </c>
      <c r="F22" s="416">
        <f t="shared" si="1"/>
        <v>2103673.114</v>
      </c>
      <c r="G22" s="416">
        <f t="shared" si="1"/>
        <v>1534637.12837</v>
      </c>
      <c r="H22" s="416">
        <f>SUM(H7:H21)</f>
        <v>425810.95999999996</v>
      </c>
      <c r="I22" s="416">
        <f>SUM(I7:I21)</f>
        <v>779008.7766344284</v>
      </c>
      <c r="J22" s="416">
        <f>SUM(J7:J21)</f>
        <v>5260579.77</v>
      </c>
      <c r="K22" s="416">
        <f>SUM(K7:K21)</f>
        <v>6664420.07212</v>
      </c>
      <c r="L22" s="416">
        <f>SUM(L7:L21)</f>
        <v>128330431.95855972</v>
      </c>
      <c r="M22" s="469"/>
      <c r="N22" s="429"/>
      <c r="O22" s="388"/>
      <c r="P22" s="388"/>
      <c r="Q22" s="388"/>
      <c r="R22" s="388"/>
      <c r="S22" s="388"/>
      <c r="T22" s="518"/>
      <c r="U22" s="50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</row>
    <row r="23" spans="1:14" s="99" customFormat="1" ht="21" customHeight="1" thickTop="1">
      <c r="A23" s="99" t="s">
        <v>29</v>
      </c>
      <c r="C23" s="100"/>
      <c r="D23" s="100"/>
      <c r="M23" s="100"/>
      <c r="N23" s="101"/>
    </row>
    <row r="24" spans="3:13" s="6" customFormat="1" ht="11.25">
      <c r="C24" s="3"/>
      <c r="D24" s="3"/>
      <c r="F24" s="519"/>
      <c r="G24" s="477"/>
      <c r="H24" s="99"/>
      <c r="I24" s="717"/>
      <c r="J24" s="99"/>
      <c r="K24" s="523"/>
      <c r="L24" s="100"/>
      <c r="M24" s="100"/>
    </row>
    <row r="25" spans="3:13" s="6" customFormat="1" ht="11.25">
      <c r="C25" s="3"/>
      <c r="D25" s="3"/>
      <c r="L25" s="100"/>
      <c r="M25" s="100"/>
    </row>
    <row r="26" spans="2:13" s="6" customFormat="1" ht="11.25">
      <c r="B26" s="478"/>
      <c r="C26" s="3"/>
      <c r="D26" s="3"/>
      <c r="F26" s="150"/>
      <c r="G26" s="150"/>
      <c r="L26" s="100"/>
      <c r="M26" s="100"/>
    </row>
    <row r="27" spans="2:13" s="6" customFormat="1" ht="11.25">
      <c r="B27" s="150"/>
      <c r="C27" s="3"/>
      <c r="D27" s="3"/>
      <c r="L27" s="100"/>
      <c r="M27" s="100"/>
    </row>
    <row r="28" spans="3:7" s="6" customFormat="1" ht="11.25">
      <c r="C28" s="3"/>
      <c r="D28" s="310"/>
      <c r="F28" s="150"/>
      <c r="G28" s="150"/>
    </row>
    <row r="29" spans="3:4" ht="12.75">
      <c r="C29" s="3"/>
      <c r="D29" s="3"/>
    </row>
    <row r="30" spans="3:7" ht="12.75">
      <c r="C30" s="3"/>
      <c r="D30" s="3"/>
      <c r="F30" s="7"/>
      <c r="G30" s="7"/>
    </row>
    <row r="31" spans="2:4" ht="12.75">
      <c r="B31" s="393"/>
      <c r="C31" s="3"/>
      <c r="D31" s="3"/>
    </row>
    <row r="32" spans="2:4" ht="12.75">
      <c r="B32" s="393"/>
      <c r="C32" s="3"/>
      <c r="D32" s="3"/>
    </row>
    <row r="33" spans="3:4" ht="12.75">
      <c r="C33" s="519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24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7"/>
      <c r="D39" s="7"/>
    </row>
  </sheetData>
  <sheetProtection/>
  <mergeCells count="6">
    <mergeCell ref="A5:A6"/>
    <mergeCell ref="L5:L6"/>
    <mergeCell ref="A1:L1"/>
    <mergeCell ref="A2:L2"/>
    <mergeCell ref="B5:D5"/>
    <mergeCell ref="F5:K5"/>
  </mergeCells>
  <printOptions horizontalCentered="1" verticalCentered="1"/>
  <pageMargins left="0.4330708661417323" right="0.4330708661417323" top="1.5748031496062993" bottom="0.3937007874015748" header="0" footer="0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I2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6.57421875" style="0" bestFit="1" customWidth="1"/>
    <col min="6" max="6" width="13.7109375" style="0" customWidth="1"/>
    <col min="8" max="9" width="13.7109375" style="0" customWidth="1"/>
  </cols>
  <sheetData>
    <row r="1" spans="1:4" ht="12.75">
      <c r="A1" s="968" t="s">
        <v>57</v>
      </c>
      <c r="B1" s="968"/>
      <c r="C1" s="968"/>
      <c r="D1" s="968"/>
    </row>
    <row r="2" spans="1:4" ht="12.75">
      <c r="A2" s="968" t="s">
        <v>58</v>
      </c>
      <c r="B2" s="968"/>
      <c r="C2" s="968"/>
      <c r="D2" s="968"/>
    </row>
    <row r="3" spans="1:4" ht="12.75">
      <c r="A3" s="968" t="s">
        <v>110</v>
      </c>
      <c r="B3" s="968"/>
      <c r="C3" s="968"/>
      <c r="D3" s="968"/>
    </row>
    <row r="4" spans="1:4" ht="13.5" thickBot="1">
      <c r="A4" s="41"/>
      <c r="B4" s="41"/>
      <c r="C4" s="975" t="s">
        <v>10</v>
      </c>
      <c r="D4" s="975"/>
    </row>
    <row r="5" spans="1:3" ht="45.75" customHeight="1" thickTop="1">
      <c r="A5" s="978" t="s">
        <v>64</v>
      </c>
      <c r="B5" s="42" t="s">
        <v>132</v>
      </c>
      <c r="C5" s="42" t="s">
        <v>126</v>
      </c>
    </row>
    <row r="6" spans="1:3" ht="12.75">
      <c r="A6" s="979"/>
      <c r="B6" s="43" t="s">
        <v>35</v>
      </c>
      <c r="C6" s="43" t="s">
        <v>56</v>
      </c>
    </row>
    <row r="7" spans="1:9" s="93" customFormat="1" ht="13.5" customHeight="1">
      <c r="A7" s="89" t="s">
        <v>14</v>
      </c>
      <c r="B7" s="584">
        <v>20.356458510776733</v>
      </c>
      <c r="C7" s="113">
        <v>782592.656664097</v>
      </c>
      <c r="D7"/>
      <c r="E7" s="223"/>
      <c r="F7" s="223"/>
      <c r="H7" s="471"/>
      <c r="I7" s="471"/>
    </row>
    <row r="8" spans="1:9" s="93" customFormat="1" ht="13.5" customHeight="1">
      <c r="A8" s="89" t="s">
        <v>15</v>
      </c>
      <c r="B8" s="584">
        <v>6.001547739438209</v>
      </c>
      <c r="C8" s="113">
        <v>230726.14458044752</v>
      </c>
      <c r="D8"/>
      <c r="E8" s="223"/>
      <c r="F8" s="223"/>
      <c r="H8" s="471"/>
      <c r="I8" s="471"/>
    </row>
    <row r="9" spans="1:9" s="93" customFormat="1" ht="13.5" customHeight="1">
      <c r="A9" s="89" t="s">
        <v>16</v>
      </c>
      <c r="B9" s="584">
        <v>17.02475588843755</v>
      </c>
      <c r="C9" s="113">
        <v>654507.2136558833</v>
      </c>
      <c r="D9"/>
      <c r="E9" s="223"/>
      <c r="F9" s="223"/>
      <c r="H9" s="471"/>
      <c r="I9" s="471"/>
    </row>
    <row r="10" spans="1:9" s="93" customFormat="1" ht="13.5" customHeight="1">
      <c r="A10" s="89" t="s">
        <v>17</v>
      </c>
      <c r="B10" s="584">
        <v>2.5786623320561226</v>
      </c>
      <c r="C10" s="113">
        <v>99135.23042404863</v>
      </c>
      <c r="D10"/>
      <c r="E10" s="223"/>
      <c r="F10" s="223"/>
      <c r="H10" s="471"/>
      <c r="I10" s="471"/>
    </row>
    <row r="11" spans="1:9" s="93" customFormat="1" ht="13.5" customHeight="1">
      <c r="A11" s="89" t="s">
        <v>18</v>
      </c>
      <c r="B11" s="584">
        <v>1.4713375776602498</v>
      </c>
      <c r="C11" s="113">
        <v>56564.749862618235</v>
      </c>
      <c r="D11"/>
      <c r="E11" s="223"/>
      <c r="F11" s="223"/>
      <c r="H11" s="471"/>
      <c r="I11" s="471"/>
    </row>
    <row r="12" spans="1:9" s="93" customFormat="1" ht="13.5" customHeight="1">
      <c r="A12" s="89" t="s">
        <v>19</v>
      </c>
      <c r="B12" s="584">
        <v>0.7564622173248015</v>
      </c>
      <c r="C12" s="113">
        <v>29081.766654490682</v>
      </c>
      <c r="D12"/>
      <c r="E12" s="223"/>
      <c r="F12" s="223"/>
      <c r="H12" s="471"/>
      <c r="I12" s="471"/>
    </row>
    <row r="13" spans="1:9" s="93" customFormat="1" ht="13.5" customHeight="1">
      <c r="A13" s="89" t="s">
        <v>20</v>
      </c>
      <c r="B13" s="584">
        <v>3.721601471275705</v>
      </c>
      <c r="C13" s="113">
        <v>143074.8860814265</v>
      </c>
      <c r="D13"/>
      <c r="E13" s="223"/>
      <c r="F13" s="223"/>
      <c r="H13" s="471"/>
      <c r="I13" s="471"/>
    </row>
    <row r="14" spans="1:9" s="93" customFormat="1" ht="13.5" customHeight="1">
      <c r="A14" s="89" t="s">
        <v>21</v>
      </c>
      <c r="B14" s="584">
        <v>13.535199217127092</v>
      </c>
      <c r="C14" s="113">
        <v>520353.1600647327</v>
      </c>
      <c r="D14"/>
      <c r="E14" s="223"/>
      <c r="F14" s="223"/>
      <c r="H14" s="471"/>
      <c r="I14" s="471"/>
    </row>
    <row r="15" spans="1:9" s="93" customFormat="1" ht="13.5" customHeight="1">
      <c r="A15" s="89" t="s">
        <v>22</v>
      </c>
      <c r="B15" s="584">
        <v>3.3718957122578996</v>
      </c>
      <c r="C15" s="113">
        <v>129630.64385945092</v>
      </c>
      <c r="D15"/>
      <c r="E15" s="223"/>
      <c r="F15" s="223"/>
      <c r="H15" s="471"/>
      <c r="I15" s="471"/>
    </row>
    <row r="16" spans="1:9" s="93" customFormat="1" ht="13.5" customHeight="1">
      <c r="A16" s="89" t="s">
        <v>23</v>
      </c>
      <c r="B16" s="584">
        <v>4.805967004758667</v>
      </c>
      <c r="C16" s="113">
        <v>184762.71224206017</v>
      </c>
      <c r="D16"/>
      <c r="E16" s="223"/>
      <c r="F16" s="223"/>
      <c r="H16" s="471"/>
      <c r="I16" s="471"/>
    </row>
    <row r="17" spans="1:9" s="93" customFormat="1" ht="13.5" customHeight="1">
      <c r="A17" s="89" t="s">
        <v>24</v>
      </c>
      <c r="B17" s="584">
        <v>0</v>
      </c>
      <c r="C17" s="113">
        <v>0</v>
      </c>
      <c r="D17"/>
      <c r="E17" s="223"/>
      <c r="F17" s="223"/>
      <c r="H17" s="471"/>
      <c r="I17" s="471"/>
    </row>
    <row r="18" spans="1:9" s="93" customFormat="1" ht="13.5" customHeight="1">
      <c r="A18" s="89" t="s">
        <v>25</v>
      </c>
      <c r="B18" s="584">
        <v>2.57670115955324</v>
      </c>
      <c r="C18" s="113">
        <v>99059.83424458081</v>
      </c>
      <c r="D18"/>
      <c r="E18" s="223"/>
      <c r="F18" s="223"/>
      <c r="H18" s="471"/>
      <c r="I18" s="471"/>
    </row>
    <row r="19" spans="1:9" s="93" customFormat="1" ht="13.5" customHeight="1">
      <c r="A19" s="89" t="s">
        <v>26</v>
      </c>
      <c r="B19" s="584">
        <v>4.412236529114766</v>
      </c>
      <c r="C19" s="113">
        <v>169625.96442413036</v>
      </c>
      <c r="D19"/>
      <c r="E19" s="223"/>
      <c r="F19" s="223"/>
      <c r="H19" s="471"/>
      <c r="I19" s="471"/>
    </row>
    <row r="20" spans="1:9" s="93" customFormat="1" ht="13.5" customHeight="1">
      <c r="A20" s="89" t="s">
        <v>27</v>
      </c>
      <c r="B20" s="584">
        <v>13.735871976933057</v>
      </c>
      <c r="C20" s="113">
        <v>528067.9120258131</v>
      </c>
      <c r="D20"/>
      <c r="E20" s="223"/>
      <c r="F20" s="223"/>
      <c r="H20" s="471"/>
      <c r="I20" s="471"/>
    </row>
    <row r="21" spans="1:9" s="93" customFormat="1" ht="13.5" customHeight="1">
      <c r="A21" s="89" t="s">
        <v>28</v>
      </c>
      <c r="B21" s="584">
        <v>5.6513026632859145</v>
      </c>
      <c r="C21" s="113">
        <v>217261.16861302004</v>
      </c>
      <c r="D21"/>
      <c r="E21" s="223"/>
      <c r="F21" s="223"/>
      <c r="H21" s="471"/>
      <c r="I21" s="471"/>
    </row>
    <row r="22" spans="1:9" s="93" customFormat="1" ht="21" customHeight="1" thickBot="1">
      <c r="A22" s="44" t="s">
        <v>13</v>
      </c>
      <c r="B22" s="398">
        <f>SUM(B7:B21)</f>
        <v>100.00000000000001</v>
      </c>
      <c r="C22" s="118">
        <f>SUM(C7:C21)</f>
        <v>3844444.0433968</v>
      </c>
      <c r="D22"/>
      <c r="F22" s="102"/>
      <c r="H22" s="471"/>
      <c r="I22" s="471"/>
    </row>
    <row r="23" spans="1:9" s="93" customFormat="1" ht="5.25" customHeight="1" thickTop="1">
      <c r="A23" s="122"/>
      <c r="B23" s="126"/>
      <c r="C23" s="127"/>
      <c r="D23"/>
      <c r="H23" s="471"/>
      <c r="I23" s="471"/>
    </row>
    <row r="24" spans="1:9" s="93" customFormat="1" ht="14.25" customHeight="1">
      <c r="A24" s="131" t="s">
        <v>151</v>
      </c>
      <c r="B24" s="108"/>
      <c r="C24" s="159">
        <v>6628351.79896</v>
      </c>
      <c r="E24" s="227"/>
      <c r="H24" s="471"/>
      <c r="I24" s="471"/>
    </row>
    <row r="25" spans="1:9" s="93" customFormat="1" ht="14.25" customHeight="1">
      <c r="A25" s="108" t="s">
        <v>178</v>
      </c>
      <c r="B25" s="108"/>
      <c r="C25" s="159">
        <v>3844444.0433968</v>
      </c>
      <c r="D25" s="48" t="s">
        <v>125</v>
      </c>
      <c r="E25" s="227"/>
      <c r="H25" s="471"/>
      <c r="I25" s="471"/>
    </row>
    <row r="26" spans="1:3" s="93" customFormat="1" ht="14.25" customHeight="1">
      <c r="A26" s="976" t="s">
        <v>480</v>
      </c>
      <c r="B26" s="976"/>
      <c r="C26" s="976"/>
    </row>
    <row r="27" s="93" customFormat="1" ht="14.25" customHeight="1"/>
    <row r="28" s="93" customFormat="1" ht="12.75"/>
  </sheetData>
  <sheetProtection/>
  <mergeCells count="6">
    <mergeCell ref="A26:C26"/>
    <mergeCell ref="A5:A6"/>
    <mergeCell ref="A1:D1"/>
    <mergeCell ref="A2:D2"/>
    <mergeCell ref="A3:D3"/>
    <mergeCell ref="C4:D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I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2" width="25.7109375" style="0" customWidth="1"/>
    <col min="3" max="3" width="15.57421875" style="0" customWidth="1"/>
    <col min="4" max="4" width="2.00390625" style="0" customWidth="1"/>
    <col min="6" max="6" width="13.421875" style="0" customWidth="1"/>
  </cols>
  <sheetData>
    <row r="1" spans="1:4" ht="12.75">
      <c r="A1" s="968" t="s">
        <v>57</v>
      </c>
      <c r="B1" s="968"/>
      <c r="C1" s="968"/>
      <c r="D1" s="968"/>
    </row>
    <row r="2" spans="1:4" ht="12.75">
      <c r="A2" s="968" t="s">
        <v>60</v>
      </c>
      <c r="B2" s="968"/>
      <c r="C2" s="968"/>
      <c r="D2" s="968"/>
    </row>
    <row r="3" spans="1:4" ht="12.75">
      <c r="A3" s="968" t="s">
        <v>111</v>
      </c>
      <c r="B3" s="968"/>
      <c r="C3" s="968"/>
      <c r="D3" s="968"/>
    </row>
    <row r="4" spans="1:4" ht="13.5" thickBot="1">
      <c r="A4" s="41"/>
      <c r="B4" s="41"/>
      <c r="C4" s="975" t="s">
        <v>10</v>
      </c>
      <c r="D4" s="975"/>
    </row>
    <row r="5" spans="1:3" ht="45" customHeight="1" thickTop="1">
      <c r="A5" s="42" t="s">
        <v>52</v>
      </c>
      <c r="B5" s="42" t="s">
        <v>154</v>
      </c>
      <c r="C5" s="90" t="s">
        <v>126</v>
      </c>
    </row>
    <row r="6" spans="1:3" ht="12.75">
      <c r="A6" s="38"/>
      <c r="B6" s="32" t="s">
        <v>135</v>
      </c>
      <c r="C6" s="43" t="s">
        <v>257</v>
      </c>
    </row>
    <row r="7" spans="1:9" s="93" customFormat="1" ht="13.5" customHeight="1">
      <c r="A7" s="89" t="s">
        <v>14</v>
      </c>
      <c r="B7" s="584">
        <v>18.18219747242229</v>
      </c>
      <c r="C7" s="113">
        <v>1207626.1737299743</v>
      </c>
      <c r="D7"/>
      <c r="E7" s="223"/>
      <c r="F7" s="223"/>
      <c r="H7" s="471"/>
      <c r="I7" s="471"/>
    </row>
    <row r="8" spans="1:9" s="93" customFormat="1" ht="13.5" customHeight="1">
      <c r="A8" s="89" t="s">
        <v>15</v>
      </c>
      <c r="B8" s="584">
        <v>6.980485560223683</v>
      </c>
      <c r="C8" s="113">
        <v>463630.2669496426</v>
      </c>
      <c r="D8"/>
      <c r="E8" s="223"/>
      <c r="F8" s="223"/>
      <c r="H8" s="471"/>
      <c r="I8" s="471"/>
    </row>
    <row r="9" spans="1:9" s="93" customFormat="1" ht="13.5" customHeight="1">
      <c r="A9" s="89" t="s">
        <v>16</v>
      </c>
      <c r="B9" s="584">
        <v>17.425265756570113</v>
      </c>
      <c r="C9" s="113">
        <v>1157352.2421451993</v>
      </c>
      <c r="D9"/>
      <c r="E9" s="223"/>
      <c r="F9" s="223"/>
      <c r="H9" s="471"/>
      <c r="I9" s="471"/>
    </row>
    <row r="10" spans="1:9" s="93" customFormat="1" ht="13.5" customHeight="1">
      <c r="A10" s="89" t="s">
        <v>17</v>
      </c>
      <c r="B10" s="584">
        <v>2.326916304228163</v>
      </c>
      <c r="C10" s="113">
        <v>154549.2527692026</v>
      </c>
      <c r="D10"/>
      <c r="E10" s="223"/>
      <c r="F10" s="223"/>
      <c r="H10" s="471"/>
      <c r="I10" s="471"/>
    </row>
    <row r="11" spans="1:9" s="93" customFormat="1" ht="13.5" customHeight="1">
      <c r="A11" s="89" t="s">
        <v>18</v>
      </c>
      <c r="B11" s="584">
        <v>1.593872404773966</v>
      </c>
      <c r="C11" s="113">
        <v>105861.90346411132</v>
      </c>
      <c r="D11"/>
      <c r="E11" s="223"/>
      <c r="F11" s="223"/>
      <c r="H11" s="471"/>
      <c r="I11" s="471"/>
    </row>
    <row r="12" spans="1:9" s="93" customFormat="1" ht="13.5" customHeight="1">
      <c r="A12" s="89" t="s">
        <v>19</v>
      </c>
      <c r="B12" s="584">
        <v>1.1560748237964047</v>
      </c>
      <c r="C12" s="113">
        <v>76784.24008562992</v>
      </c>
      <c r="D12"/>
      <c r="E12" s="223"/>
      <c r="F12" s="223"/>
      <c r="H12" s="471"/>
      <c r="I12" s="471"/>
    </row>
    <row r="13" spans="1:9" s="93" customFormat="1" ht="13.5" customHeight="1">
      <c r="A13" s="89" t="s">
        <v>20</v>
      </c>
      <c r="B13" s="584">
        <v>4.181510443289922</v>
      </c>
      <c r="C13" s="113">
        <v>277727.7864626228</v>
      </c>
      <c r="D13"/>
      <c r="E13" s="223"/>
      <c r="F13" s="223"/>
      <c r="H13" s="471"/>
      <c r="I13" s="471"/>
    </row>
    <row r="14" spans="1:9" s="93" customFormat="1" ht="13.5" customHeight="1">
      <c r="A14" s="89" t="s">
        <v>21</v>
      </c>
      <c r="B14" s="584">
        <v>11.119418844061146</v>
      </c>
      <c r="C14" s="113">
        <v>738530.161336192</v>
      </c>
      <c r="D14"/>
      <c r="E14" s="223"/>
      <c r="F14" s="223"/>
      <c r="H14" s="471"/>
      <c r="I14" s="471"/>
    </row>
    <row r="15" spans="1:9" s="93" customFormat="1" ht="13.5" customHeight="1">
      <c r="A15" s="89" t="s">
        <v>22</v>
      </c>
      <c r="B15" s="584">
        <v>4.346154851526593</v>
      </c>
      <c r="C15" s="113">
        <v>288663.14766120503</v>
      </c>
      <c r="D15"/>
      <c r="E15" s="223"/>
      <c r="F15" s="223"/>
      <c r="H15" s="471"/>
      <c r="I15" s="471"/>
    </row>
    <row r="16" spans="1:9" s="93" customFormat="1" ht="13.5" customHeight="1">
      <c r="A16" s="89" t="s">
        <v>23</v>
      </c>
      <c r="B16" s="584">
        <v>6.262481789716527</v>
      </c>
      <c r="C16" s="113">
        <v>415941.8537412618</v>
      </c>
      <c r="D16"/>
      <c r="E16" s="223"/>
      <c r="F16" s="223"/>
      <c r="H16" s="471"/>
      <c r="I16" s="471"/>
    </row>
    <row r="17" spans="1:9" s="93" customFormat="1" ht="13.5" customHeight="1">
      <c r="A17" s="89" t="s">
        <v>24</v>
      </c>
      <c r="B17" s="584">
        <v>0</v>
      </c>
      <c r="C17" s="113">
        <v>0</v>
      </c>
      <c r="D17"/>
      <c r="E17" s="223"/>
      <c r="F17" s="223"/>
      <c r="H17" s="471"/>
      <c r="I17" s="471"/>
    </row>
    <row r="18" spans="1:9" s="93" customFormat="1" ht="13.5" customHeight="1">
      <c r="A18" s="89" t="s">
        <v>25</v>
      </c>
      <c r="B18" s="584">
        <v>2.9971300762671462</v>
      </c>
      <c r="C18" s="113">
        <v>199063.54727822292</v>
      </c>
      <c r="D18"/>
      <c r="E18" s="223"/>
      <c r="F18" s="223"/>
      <c r="H18" s="471"/>
      <c r="I18" s="471"/>
    </row>
    <row r="19" spans="1:9" s="93" customFormat="1" ht="13.5" customHeight="1">
      <c r="A19" s="89" t="s">
        <v>26</v>
      </c>
      <c r="B19" s="584">
        <v>2.9864737315556305</v>
      </c>
      <c r="C19" s="113">
        <v>198355.77359963243</v>
      </c>
      <c r="D19"/>
      <c r="E19" s="223"/>
      <c r="F19" s="223"/>
      <c r="H19" s="471"/>
      <c r="I19" s="471"/>
    </row>
    <row r="20" spans="1:9" s="93" customFormat="1" ht="13.5" customHeight="1">
      <c r="A20" s="89" t="s">
        <v>27</v>
      </c>
      <c r="B20" s="584">
        <v>11.538296468078482</v>
      </c>
      <c r="C20" s="113">
        <v>766351.1979914367</v>
      </c>
      <c r="D20"/>
      <c r="E20" s="223"/>
      <c r="F20" s="223"/>
      <c r="H20" s="471"/>
      <c r="I20" s="471"/>
    </row>
    <row r="21" spans="1:9" s="93" customFormat="1" ht="13.5" customHeight="1">
      <c r="A21" s="89" t="s">
        <v>28</v>
      </c>
      <c r="B21" s="584">
        <v>8.90372147348995</v>
      </c>
      <c r="C21" s="113">
        <v>591367.8537094677</v>
      </c>
      <c r="D21"/>
      <c r="E21" s="223"/>
      <c r="F21" s="223"/>
      <c r="H21" s="471"/>
      <c r="I21" s="471"/>
    </row>
    <row r="22" spans="1:9" s="93" customFormat="1" ht="21" customHeight="1" thickBot="1">
      <c r="A22" s="44" t="s">
        <v>13</v>
      </c>
      <c r="B22" s="585">
        <f>SUM(B7:B21)</f>
        <v>100.00000000000003</v>
      </c>
      <c r="C22" s="118">
        <f>SUM(C7:C21)</f>
        <v>6641805.400923801</v>
      </c>
      <c r="D22"/>
      <c r="F22" s="102"/>
      <c r="H22" s="471"/>
      <c r="I22" s="471"/>
    </row>
    <row r="23" spans="1:9" s="93" customFormat="1" ht="5.25" customHeight="1" thickTop="1">
      <c r="A23" s="122"/>
      <c r="B23" s="126"/>
      <c r="C23" s="127"/>
      <c r="D23"/>
      <c r="H23" s="471"/>
      <c r="I23" s="471"/>
    </row>
    <row r="24" spans="1:9" s="93" customFormat="1" ht="14.25" customHeight="1">
      <c r="A24" s="166" t="s">
        <v>253</v>
      </c>
      <c r="B24" s="166"/>
      <c r="C24" s="346">
        <v>10224764.380110001</v>
      </c>
      <c r="E24" s="226"/>
      <c r="H24" s="471"/>
      <c r="I24" s="471"/>
    </row>
    <row r="25" spans="1:9" s="93" customFormat="1" ht="14.25" customHeight="1">
      <c r="A25" s="166" t="s">
        <v>254</v>
      </c>
      <c r="C25" s="346">
        <v>5930363.3404638</v>
      </c>
      <c r="D25" s="48" t="s">
        <v>125</v>
      </c>
      <c r="E25" s="226"/>
      <c r="H25" s="471"/>
      <c r="I25" s="471"/>
    </row>
    <row r="26" spans="1:9" s="93" customFormat="1" ht="14.25" customHeight="1">
      <c r="A26" s="166" t="s">
        <v>255</v>
      </c>
      <c r="B26" s="166"/>
      <c r="C26" s="166">
        <v>711442.0604600001</v>
      </c>
      <c r="D26" s="48"/>
      <c r="E26" s="226"/>
      <c r="H26" s="471"/>
      <c r="I26" s="471"/>
    </row>
    <row r="27" spans="1:9" s="93" customFormat="1" ht="14.25" customHeight="1">
      <c r="A27" s="166" t="s">
        <v>256</v>
      </c>
      <c r="B27" s="166"/>
      <c r="C27" s="166">
        <v>711442.0604600001</v>
      </c>
      <c r="D27" s="48" t="s">
        <v>220</v>
      </c>
      <c r="H27" s="471"/>
      <c r="I27" s="471"/>
    </row>
    <row r="28" spans="1:3" s="93" customFormat="1" ht="27" customHeight="1">
      <c r="A28" s="976" t="s">
        <v>480</v>
      </c>
      <c r="B28" s="976"/>
      <c r="C28" s="976"/>
    </row>
    <row r="29" spans="1:5" s="93" customFormat="1" ht="12.75">
      <c r="A29" s="980"/>
      <c r="B29" s="980"/>
      <c r="C29" s="980"/>
      <c r="D29" s="346"/>
      <c r="E29" s="347"/>
    </row>
    <row r="30" spans="1:5" s="93" customFormat="1" ht="12.75">
      <c r="A30" s="166"/>
      <c r="B30" s="166"/>
      <c r="C30"/>
      <c r="D30" s="166"/>
      <c r="E30" s="348"/>
    </row>
    <row r="31" spans="1:5" s="93" customFormat="1" ht="12.75">
      <c r="A31" s="980"/>
      <c r="B31" s="980"/>
      <c r="C31" s="980"/>
      <c r="D31" s="166"/>
      <c r="E31" s="348"/>
    </row>
    <row r="32" spans="1:5" s="93" customFormat="1" ht="12.75">
      <c r="A32" s="166"/>
      <c r="B32" s="166"/>
      <c r="C32"/>
      <c r="D32" s="166"/>
      <c r="E32" s="348"/>
    </row>
    <row r="33" s="93" customFormat="1" ht="12.75"/>
    <row r="34" s="93" customFormat="1" ht="12.75"/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  <row r="150" s="93" customFormat="1" ht="12.75"/>
    <row r="151" s="93" customFormat="1" ht="12.75"/>
    <row r="152" s="93" customFormat="1" ht="12.75"/>
    <row r="153" s="93" customFormat="1" ht="12.75"/>
    <row r="154" s="93" customFormat="1" ht="12.75"/>
    <row r="155" s="93" customFormat="1" ht="12.75"/>
    <row r="156" s="93" customFormat="1" ht="12.75"/>
    <row r="157" s="93" customFormat="1" ht="12.75"/>
    <row r="158" s="93" customFormat="1" ht="12.75"/>
    <row r="159" s="93" customFormat="1" ht="12.75"/>
    <row r="160" s="93" customFormat="1" ht="12.75"/>
    <row r="161" s="93" customFormat="1" ht="12.75"/>
    <row r="162" s="93" customFormat="1" ht="12.75"/>
    <row r="163" s="93" customFormat="1" ht="12.75"/>
    <row r="164" s="93" customFormat="1" ht="12.75"/>
    <row r="165" s="93" customFormat="1" ht="12.75"/>
    <row r="166" s="93" customFormat="1" ht="12.75"/>
    <row r="167" s="93" customFormat="1" ht="12.75"/>
    <row r="168" s="93" customFormat="1" ht="12.75"/>
    <row r="169" s="93" customFormat="1" ht="12.75"/>
    <row r="170" s="93" customFormat="1" ht="12.75"/>
    <row r="171" s="93" customFormat="1" ht="12.75"/>
    <row r="172" s="93" customFormat="1" ht="12.75"/>
    <row r="173" s="93" customFormat="1" ht="12.75"/>
    <row r="174" s="93" customFormat="1" ht="12.75"/>
    <row r="175" s="93" customFormat="1" ht="12.75"/>
    <row r="176" s="93" customFormat="1" ht="12.75"/>
    <row r="177" s="93" customFormat="1" ht="12.75"/>
    <row r="178" s="93" customFormat="1" ht="12.75"/>
    <row r="179" s="93" customFormat="1" ht="12.75"/>
    <row r="180" s="93" customFormat="1" ht="12.75"/>
    <row r="181" s="93" customFormat="1" ht="12.75"/>
    <row r="182" s="93" customFormat="1" ht="12.75"/>
    <row r="183" s="93" customFormat="1" ht="12.75"/>
    <row r="184" s="93" customFormat="1" ht="12.75"/>
    <row r="185" s="93" customFormat="1" ht="12.75"/>
    <row r="186" s="93" customFormat="1" ht="12.75"/>
    <row r="187" s="93" customFormat="1" ht="12.75"/>
    <row r="188" s="93" customFormat="1" ht="12.75"/>
    <row r="189" s="93" customFormat="1" ht="12.75"/>
    <row r="190" s="93" customFormat="1" ht="12.75"/>
    <row r="191" s="93" customFormat="1" ht="12.75"/>
    <row r="192" s="93" customFormat="1" ht="12.75"/>
    <row r="193" s="93" customFormat="1" ht="12.75"/>
    <row r="194" s="93" customFormat="1" ht="12.75"/>
    <row r="195" s="93" customFormat="1" ht="12.75"/>
    <row r="196" s="93" customFormat="1" ht="12.75"/>
    <row r="197" s="93" customFormat="1" ht="12.75"/>
    <row r="198" s="93" customFormat="1" ht="12.75"/>
    <row r="199" s="93" customFormat="1" ht="12.75"/>
    <row r="200" s="93" customFormat="1" ht="12.75"/>
    <row r="201" s="93" customFormat="1" ht="12.75"/>
    <row r="202" s="93" customFormat="1" ht="12.75"/>
    <row r="203" s="93" customFormat="1" ht="12.75"/>
    <row r="204" s="93" customFormat="1" ht="12.75"/>
    <row r="205" s="93" customFormat="1" ht="12.75"/>
    <row r="206" s="93" customFormat="1" ht="12.75"/>
    <row r="207" s="93" customFormat="1" ht="12.75"/>
    <row r="208" s="93" customFormat="1" ht="12.75"/>
    <row r="209" s="93" customFormat="1" ht="12.75"/>
    <row r="210" s="93" customFormat="1" ht="12.75"/>
    <row r="211" s="93" customFormat="1" ht="12.75"/>
    <row r="212" s="93" customFormat="1" ht="12.75"/>
    <row r="213" s="93" customFormat="1" ht="12.75"/>
    <row r="214" s="93" customFormat="1" ht="12.75"/>
    <row r="215" s="93" customFormat="1" ht="12.75"/>
    <row r="216" s="93" customFormat="1" ht="12.75"/>
    <row r="217" s="93" customFormat="1" ht="12.75"/>
    <row r="218" s="93" customFormat="1" ht="12.75"/>
    <row r="219" s="93" customFormat="1" ht="12.75"/>
    <row r="220" s="93" customFormat="1" ht="12.75"/>
    <row r="221" s="93" customFormat="1" ht="12.75"/>
    <row r="222" s="93" customFormat="1" ht="12.75"/>
    <row r="223" s="93" customFormat="1" ht="12.75"/>
    <row r="224" s="93" customFormat="1" ht="12.75"/>
    <row r="225" s="93" customFormat="1" ht="12.75"/>
    <row r="226" s="93" customFormat="1" ht="12.75"/>
    <row r="227" s="93" customFormat="1" ht="12.75"/>
    <row r="228" s="93" customFormat="1" ht="12.75"/>
    <row r="229" s="93" customFormat="1" ht="12.75"/>
    <row r="230" s="93" customFormat="1" ht="12.75"/>
    <row r="231" s="93" customFormat="1" ht="12.75"/>
    <row r="232" s="93" customFormat="1" ht="12.75"/>
    <row r="233" s="93" customFormat="1" ht="12.75"/>
    <row r="234" s="93" customFormat="1" ht="12.75"/>
    <row r="235" s="93" customFormat="1" ht="12.75"/>
    <row r="236" s="93" customFormat="1" ht="12.75"/>
    <row r="237" s="93" customFormat="1" ht="12.75"/>
    <row r="238" s="93" customFormat="1" ht="12.75"/>
    <row r="239" s="93" customFormat="1" ht="12.75"/>
    <row r="240" s="93" customFormat="1" ht="12.75"/>
    <row r="241" s="93" customFormat="1" ht="12.75"/>
    <row r="242" s="93" customFormat="1" ht="12.75"/>
    <row r="243" s="93" customFormat="1" ht="12.75"/>
    <row r="244" s="93" customFormat="1" ht="12.75"/>
    <row r="245" s="93" customFormat="1" ht="12.75"/>
    <row r="246" s="93" customFormat="1" ht="12.75"/>
    <row r="247" s="93" customFormat="1" ht="12.75"/>
    <row r="248" s="93" customFormat="1" ht="12.75"/>
    <row r="249" s="93" customFormat="1" ht="12.75"/>
    <row r="250" s="93" customFormat="1" ht="12.75"/>
    <row r="251" s="93" customFormat="1" ht="12.75"/>
    <row r="252" s="93" customFormat="1" ht="12.75"/>
    <row r="253" s="93" customFormat="1" ht="12.75"/>
    <row r="254" s="93" customFormat="1" ht="12.75"/>
    <row r="255" s="93" customFormat="1" ht="12.75"/>
    <row r="256" s="93" customFormat="1" ht="12.75"/>
    <row r="257" s="93" customFormat="1" ht="12.75"/>
    <row r="258" s="93" customFormat="1" ht="12.75"/>
    <row r="259" s="93" customFormat="1" ht="12.75"/>
    <row r="260" s="93" customFormat="1" ht="12.75"/>
    <row r="261" s="93" customFormat="1" ht="12.75"/>
    <row r="262" s="93" customFormat="1" ht="12.75"/>
    <row r="263" s="93" customFormat="1" ht="12.75"/>
    <row r="264" s="93" customFormat="1" ht="12.75"/>
    <row r="265" s="93" customFormat="1" ht="12.75"/>
    <row r="266" s="93" customFormat="1" ht="12.75"/>
    <row r="267" s="93" customFormat="1" ht="12.75"/>
    <row r="268" s="93" customFormat="1" ht="12.75"/>
    <row r="269" s="93" customFormat="1" ht="12.75"/>
    <row r="270" s="93" customFormat="1" ht="12.75"/>
    <row r="271" s="93" customFormat="1" ht="12.75"/>
    <row r="272" s="93" customFormat="1" ht="12.75"/>
    <row r="273" s="93" customFormat="1" ht="12.75"/>
    <row r="274" s="93" customFormat="1" ht="12.75"/>
    <row r="275" s="93" customFormat="1" ht="12.75"/>
    <row r="276" s="93" customFormat="1" ht="12.75"/>
    <row r="277" s="93" customFormat="1" ht="12.75"/>
    <row r="278" s="93" customFormat="1" ht="12.75"/>
    <row r="279" s="93" customFormat="1" ht="12.75"/>
    <row r="280" s="93" customFormat="1" ht="12.75"/>
    <row r="281" s="93" customFormat="1" ht="12.75"/>
    <row r="282" s="93" customFormat="1" ht="12.75"/>
    <row r="283" s="93" customFormat="1" ht="12.75"/>
    <row r="284" s="93" customFormat="1" ht="12.75"/>
    <row r="285" s="93" customFormat="1" ht="12.75"/>
    <row r="286" s="93" customFormat="1" ht="12.75"/>
    <row r="287" s="93" customFormat="1" ht="12.75"/>
    <row r="288" s="93" customFormat="1" ht="12.75"/>
    <row r="289" s="93" customFormat="1" ht="12.75"/>
    <row r="290" s="93" customFormat="1" ht="12.75"/>
    <row r="291" s="93" customFormat="1" ht="12.75"/>
    <row r="292" s="93" customFormat="1" ht="12.75"/>
    <row r="293" s="93" customFormat="1" ht="12.75"/>
    <row r="294" s="93" customFormat="1" ht="12.75"/>
    <row r="295" s="93" customFormat="1" ht="12.75"/>
    <row r="296" s="93" customFormat="1" ht="12.75"/>
    <row r="297" s="93" customFormat="1" ht="12.75"/>
    <row r="298" s="93" customFormat="1" ht="12.75"/>
    <row r="299" s="93" customFormat="1" ht="12.75"/>
    <row r="300" s="93" customFormat="1" ht="12.75"/>
    <row r="301" s="93" customFormat="1" ht="12.75"/>
    <row r="302" s="93" customFormat="1" ht="12.75"/>
    <row r="303" s="93" customFormat="1" ht="12.75"/>
    <row r="304" s="93" customFormat="1" ht="12.75"/>
    <row r="305" s="93" customFormat="1" ht="12.75"/>
    <row r="306" s="93" customFormat="1" ht="12.75"/>
    <row r="307" s="93" customFormat="1" ht="12.75"/>
    <row r="308" s="93" customFormat="1" ht="12.75"/>
    <row r="309" s="93" customFormat="1" ht="12.75"/>
    <row r="310" s="93" customFormat="1" ht="12.75"/>
    <row r="311" s="93" customFormat="1" ht="12.75"/>
    <row r="312" s="93" customFormat="1" ht="12.75"/>
    <row r="313" s="93" customFormat="1" ht="12.75"/>
    <row r="314" s="93" customFormat="1" ht="12.75"/>
    <row r="315" s="93" customFormat="1" ht="12.75"/>
    <row r="316" s="93" customFormat="1" ht="12.75"/>
    <row r="317" s="93" customFormat="1" ht="12.75"/>
    <row r="318" s="93" customFormat="1" ht="12.75"/>
    <row r="319" s="93" customFormat="1" ht="12.75"/>
    <row r="320" s="93" customFormat="1" ht="12.75"/>
    <row r="321" s="93" customFormat="1" ht="12.75"/>
    <row r="322" s="93" customFormat="1" ht="12.75"/>
    <row r="323" s="93" customFormat="1" ht="12.75"/>
    <row r="324" s="93" customFormat="1" ht="12.75"/>
    <row r="325" s="93" customFormat="1" ht="12.75"/>
    <row r="326" s="93" customFormat="1" ht="12.75"/>
    <row r="327" s="93" customFormat="1" ht="12.75"/>
    <row r="328" s="93" customFormat="1" ht="12.75"/>
    <row r="329" s="93" customFormat="1" ht="12.75"/>
    <row r="330" s="93" customFormat="1" ht="12.75"/>
    <row r="331" s="93" customFormat="1" ht="12.75"/>
    <row r="332" s="93" customFormat="1" ht="12.75"/>
    <row r="333" s="93" customFormat="1" ht="12.75"/>
    <row r="334" s="93" customFormat="1" ht="12.75"/>
    <row r="335" s="93" customFormat="1" ht="12.75"/>
    <row r="336" s="93" customFormat="1" ht="12.75"/>
    <row r="337" s="93" customFormat="1" ht="12.75"/>
    <row r="338" s="93" customFormat="1" ht="12.75"/>
    <row r="339" s="93" customFormat="1" ht="12.75"/>
    <row r="340" s="93" customFormat="1" ht="12.75"/>
    <row r="341" s="93" customFormat="1" ht="12.75"/>
    <row r="342" s="93" customFormat="1" ht="12.75"/>
    <row r="343" s="93" customFormat="1" ht="12.75"/>
    <row r="344" s="93" customFormat="1" ht="12.75"/>
    <row r="345" s="93" customFormat="1" ht="12.75"/>
    <row r="346" s="93" customFormat="1" ht="12.75"/>
    <row r="347" s="93" customFormat="1" ht="12.75"/>
    <row r="348" s="93" customFormat="1" ht="12.75"/>
    <row r="349" s="93" customFormat="1" ht="12.75"/>
    <row r="350" s="93" customFormat="1" ht="12.75"/>
    <row r="351" s="93" customFormat="1" ht="12.75"/>
    <row r="352" s="93" customFormat="1" ht="12.75"/>
    <row r="353" s="93" customFormat="1" ht="12.75"/>
    <row r="354" s="93" customFormat="1" ht="12.75"/>
    <row r="355" s="93" customFormat="1" ht="12.75"/>
    <row r="356" s="93" customFormat="1" ht="12.75"/>
    <row r="357" s="93" customFormat="1" ht="12.75"/>
    <row r="358" s="93" customFormat="1" ht="12.75"/>
    <row r="359" s="93" customFormat="1" ht="12.75"/>
    <row r="360" s="93" customFormat="1" ht="12.75"/>
    <row r="361" s="93" customFormat="1" ht="12.75"/>
    <row r="362" s="93" customFormat="1" ht="12.75"/>
    <row r="363" s="93" customFormat="1" ht="12.75"/>
    <row r="364" s="93" customFormat="1" ht="12.75"/>
    <row r="365" s="93" customFormat="1" ht="12.75"/>
    <row r="366" s="93" customFormat="1" ht="12.75"/>
    <row r="367" s="93" customFormat="1" ht="12.75"/>
    <row r="368" s="93" customFormat="1" ht="12.75"/>
    <row r="369" s="93" customFormat="1" ht="12.75"/>
    <row r="370" s="93" customFormat="1" ht="12.75"/>
    <row r="371" s="93" customFormat="1" ht="12.75"/>
    <row r="372" s="93" customFormat="1" ht="12.75"/>
    <row r="373" s="93" customFormat="1" ht="12.75"/>
    <row r="374" s="93" customFormat="1" ht="12.75"/>
    <row r="375" s="93" customFormat="1" ht="12.75"/>
    <row r="376" s="93" customFormat="1" ht="12.75"/>
    <row r="377" s="93" customFormat="1" ht="12.75"/>
    <row r="378" s="93" customFormat="1" ht="12.75"/>
    <row r="379" s="93" customFormat="1" ht="12.75"/>
  </sheetData>
  <sheetProtection/>
  <mergeCells count="7">
    <mergeCell ref="A31:C31"/>
    <mergeCell ref="A28:C28"/>
    <mergeCell ref="A1:D1"/>
    <mergeCell ref="A2:D2"/>
    <mergeCell ref="A3:D3"/>
    <mergeCell ref="C4:D4"/>
    <mergeCell ref="A29:C29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9" r:id="rId1"/>
  <rowBreaks count="1" manualBreakCount="1">
    <brk id="28" max="255" man="1"/>
  </rowBreaks>
  <ignoredErrors>
    <ignoredError sqref="B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30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3.140625" style="0" customWidth="1"/>
    <col min="2" max="3" width="15.57421875" style="0" customWidth="1"/>
    <col min="4" max="4" width="2.00390625" style="0" customWidth="1"/>
    <col min="9" max="9" width="14.7109375" style="0" bestFit="1" customWidth="1"/>
  </cols>
  <sheetData>
    <row r="1" spans="1:4" ht="12.75">
      <c r="A1" s="968" t="s">
        <v>57</v>
      </c>
      <c r="B1" s="968"/>
      <c r="C1" s="968"/>
      <c r="D1" s="968"/>
    </row>
    <row r="2" spans="1:4" ht="12.75">
      <c r="A2" s="968" t="s">
        <v>60</v>
      </c>
      <c r="B2" s="968"/>
      <c r="C2" s="968"/>
      <c r="D2" s="968"/>
    </row>
    <row r="3" spans="1:4" ht="12.75">
      <c r="A3" s="968" t="s">
        <v>112</v>
      </c>
      <c r="B3" s="968"/>
      <c r="C3" s="968"/>
      <c r="D3" s="968"/>
    </row>
    <row r="4" spans="1:4" ht="19.5" customHeight="1" thickBot="1">
      <c r="A4" s="41"/>
      <c r="B4" s="41"/>
      <c r="C4" s="975" t="s">
        <v>10</v>
      </c>
      <c r="D4" s="975"/>
    </row>
    <row r="5" spans="1:3" ht="45.75" customHeight="1" thickTop="1">
      <c r="A5" s="42" t="s">
        <v>52</v>
      </c>
      <c r="B5" s="42" t="s">
        <v>131</v>
      </c>
      <c r="C5" s="42" t="s">
        <v>126</v>
      </c>
    </row>
    <row r="6" spans="1:3" ht="12.75">
      <c r="A6" s="38"/>
      <c r="B6" s="32" t="s">
        <v>135</v>
      </c>
      <c r="C6" s="132" t="s">
        <v>136</v>
      </c>
    </row>
    <row r="7" spans="1:9" s="93" customFormat="1" ht="13.5" customHeight="1">
      <c r="A7" s="89" t="s">
        <v>14</v>
      </c>
      <c r="B7" s="151">
        <v>19.379244776880753</v>
      </c>
      <c r="C7" s="116">
        <v>253087.11240636892</v>
      </c>
      <c r="D7"/>
      <c r="E7" s="224"/>
      <c r="F7" s="224"/>
      <c r="H7" s="224"/>
      <c r="I7" s="224"/>
    </row>
    <row r="8" spans="1:9" s="93" customFormat="1" ht="13.5" customHeight="1">
      <c r="A8" s="89" t="s">
        <v>15</v>
      </c>
      <c r="B8" s="151">
        <v>8.187160515285838</v>
      </c>
      <c r="C8" s="116">
        <v>106921.85570064551</v>
      </c>
      <c r="D8"/>
      <c r="E8" s="224"/>
      <c r="F8" s="224"/>
      <c r="H8" s="224"/>
      <c r="I8" s="224"/>
    </row>
    <row r="9" spans="1:9" s="93" customFormat="1" ht="13.5" customHeight="1">
      <c r="A9" s="89" t="s">
        <v>16</v>
      </c>
      <c r="B9" s="151">
        <v>16.04619086708558</v>
      </c>
      <c r="C9" s="116">
        <v>209558.4300847973</v>
      </c>
      <c r="D9"/>
      <c r="E9" s="224"/>
      <c r="F9" s="224"/>
      <c r="H9" s="224"/>
      <c r="I9" s="224"/>
    </row>
    <row r="10" spans="1:9" s="93" customFormat="1" ht="13.5" customHeight="1">
      <c r="A10" s="89" t="s">
        <v>17</v>
      </c>
      <c r="B10" s="151">
        <v>4.432986213425815</v>
      </c>
      <c r="C10" s="116">
        <v>57893.46762530377</v>
      </c>
      <c r="D10"/>
      <c r="E10" s="224"/>
      <c r="F10" s="224"/>
      <c r="H10" s="224"/>
      <c r="I10" s="224"/>
    </row>
    <row r="11" spans="1:9" s="93" customFormat="1" ht="13.5" customHeight="1">
      <c r="A11" s="89" t="s">
        <v>18</v>
      </c>
      <c r="B11" s="151">
        <v>1.8221655141939204</v>
      </c>
      <c r="C11" s="116">
        <v>23796.93396844716</v>
      </c>
      <c r="D11"/>
      <c r="E11" s="224"/>
      <c r="F11" s="224"/>
      <c r="H11" s="224"/>
      <c r="I11" s="224"/>
    </row>
    <row r="12" spans="1:9" s="93" customFormat="1" ht="13.5" customHeight="1">
      <c r="A12" s="89" t="s">
        <v>19</v>
      </c>
      <c r="B12" s="151">
        <v>0.6928088430014121</v>
      </c>
      <c r="C12" s="116">
        <v>9047.875267771262</v>
      </c>
      <c r="D12"/>
      <c r="E12" s="224"/>
      <c r="F12" s="224"/>
      <c r="H12" s="224"/>
      <c r="I12" s="224"/>
    </row>
    <row r="13" spans="1:9" s="93" customFormat="1" ht="13.5" customHeight="1">
      <c r="A13" s="89" t="s">
        <v>20</v>
      </c>
      <c r="B13" s="151">
        <v>3.8522261726871374</v>
      </c>
      <c r="C13" s="116">
        <v>50308.91603911882</v>
      </c>
      <c r="D13"/>
      <c r="E13" s="224"/>
      <c r="F13" s="224"/>
      <c r="H13" s="224"/>
      <c r="I13" s="224"/>
    </row>
    <row r="14" spans="1:9" s="93" customFormat="1" ht="13.5" customHeight="1">
      <c r="A14" s="89" t="s">
        <v>21</v>
      </c>
      <c r="B14" s="151">
        <v>10.982119167717157</v>
      </c>
      <c r="C14" s="116">
        <v>143423.17568412193</v>
      </c>
      <c r="D14"/>
      <c r="E14" s="224"/>
      <c r="F14" s="224"/>
      <c r="H14" s="224"/>
      <c r="I14" s="224"/>
    </row>
    <row r="15" spans="1:9" s="93" customFormat="1" ht="13.5" customHeight="1">
      <c r="A15" s="89" t="s">
        <v>22</v>
      </c>
      <c r="B15" s="151">
        <v>4.372357141528973</v>
      </c>
      <c r="C15" s="116">
        <v>57101.670168234865</v>
      </c>
      <c r="D15"/>
      <c r="E15" s="224"/>
      <c r="F15" s="224"/>
      <c r="H15" s="224"/>
      <c r="I15" s="224"/>
    </row>
    <row r="16" spans="1:9" s="93" customFormat="1" ht="13.5" customHeight="1">
      <c r="A16" s="89" t="s">
        <v>23</v>
      </c>
      <c r="B16" s="151">
        <v>4.702178329522063</v>
      </c>
      <c r="C16" s="116">
        <v>61409.03575655709</v>
      </c>
      <c r="D16"/>
      <c r="E16" s="224"/>
      <c r="F16" s="224"/>
      <c r="H16" s="224"/>
      <c r="I16" s="224"/>
    </row>
    <row r="17" spans="1:9" s="93" customFormat="1" ht="13.5" customHeight="1">
      <c r="A17" s="89" t="s">
        <v>24</v>
      </c>
      <c r="B17" s="151">
        <v>3.7329129184984846</v>
      </c>
      <c r="C17" s="116">
        <v>48750.720798691415</v>
      </c>
      <c r="D17"/>
      <c r="E17" s="224"/>
      <c r="F17" s="224"/>
      <c r="H17" s="224"/>
      <c r="I17" s="224"/>
    </row>
    <row r="18" spans="1:9" s="93" customFormat="1" ht="13.5" customHeight="1">
      <c r="A18" s="89" t="s">
        <v>25</v>
      </c>
      <c r="B18" s="151">
        <v>2.010776283979518</v>
      </c>
      <c r="C18" s="116">
        <v>26260.133935389455</v>
      </c>
      <c r="D18"/>
      <c r="E18" s="224"/>
      <c r="F18" s="224"/>
      <c r="H18" s="224"/>
      <c r="I18" s="224"/>
    </row>
    <row r="19" spans="1:9" s="93" customFormat="1" ht="13.5" customHeight="1">
      <c r="A19" s="89" t="s">
        <v>26</v>
      </c>
      <c r="B19" s="151">
        <v>2.4667434078013226</v>
      </c>
      <c r="C19" s="116">
        <v>32214.927532814265</v>
      </c>
      <c r="D19"/>
      <c r="E19" s="224"/>
      <c r="F19" s="224"/>
      <c r="H19" s="224"/>
      <c r="I19" s="224"/>
    </row>
    <row r="20" spans="1:9" s="93" customFormat="1" ht="13.5" customHeight="1">
      <c r="A20" s="89" t="s">
        <v>27</v>
      </c>
      <c r="B20" s="151">
        <v>11.420569121403602</v>
      </c>
      <c r="C20" s="116">
        <v>149149.20030431714</v>
      </c>
      <c r="D20"/>
      <c r="E20" s="224"/>
      <c r="F20" s="224"/>
      <c r="H20" s="224"/>
      <c r="I20" s="224"/>
    </row>
    <row r="21" spans="1:9" s="93" customFormat="1" ht="13.5" customHeight="1">
      <c r="A21" s="89" t="s">
        <v>28</v>
      </c>
      <c r="B21" s="151">
        <v>5.723886448877669</v>
      </c>
      <c r="C21" s="116">
        <v>74752.23672372464</v>
      </c>
      <c r="D21"/>
      <c r="E21" s="224"/>
      <c r="F21" s="224"/>
      <c r="H21" s="224"/>
      <c r="I21" s="224"/>
    </row>
    <row r="22" spans="1:9" s="93" customFormat="1" ht="21" customHeight="1" thickBot="1">
      <c r="A22" s="44" t="s">
        <v>13</v>
      </c>
      <c r="B22" s="152">
        <f>SUM(B7:B21)</f>
        <v>99.82432572188925</v>
      </c>
      <c r="C22" s="118">
        <f>SUM(C7:C21)</f>
        <v>1303675.6919963034</v>
      </c>
      <c r="D22"/>
      <c r="F22" s="102"/>
      <c r="H22" s="224"/>
      <c r="I22" s="224"/>
    </row>
    <row r="23" spans="1:9" s="93" customFormat="1" ht="5.25" customHeight="1" thickTop="1">
      <c r="A23" s="122"/>
      <c r="B23" s="126"/>
      <c r="C23" s="127"/>
      <c r="D23"/>
      <c r="H23" s="224"/>
      <c r="I23" s="224"/>
    </row>
    <row r="24" spans="1:9" s="93" customFormat="1" ht="13.5" customHeight="1">
      <c r="A24" s="131" t="s">
        <v>155</v>
      </c>
      <c r="C24" s="159">
        <v>1305969.94527</v>
      </c>
      <c r="D24" s="48" t="s">
        <v>125</v>
      </c>
      <c r="E24" s="225"/>
      <c r="H24" s="224"/>
      <c r="I24" s="224"/>
    </row>
    <row r="25" spans="1:9" s="93" customFormat="1" ht="13.5" customHeight="1">
      <c r="A25" s="131" t="s">
        <v>153</v>
      </c>
      <c r="B25" s="155">
        <f>100-B22</f>
        <v>0.17567427811074765</v>
      </c>
      <c r="C25" s="116">
        <v>2294.253273696399</v>
      </c>
      <c r="G25" s="102"/>
      <c r="H25" s="224"/>
      <c r="I25" s="224"/>
    </row>
    <row r="26" spans="1:9" s="93" customFormat="1" ht="13.5" customHeight="1">
      <c r="A26" s="108" t="s">
        <v>65</v>
      </c>
      <c r="C26" s="116">
        <v>1303675.6919963036</v>
      </c>
      <c r="H26" s="224"/>
      <c r="I26" s="224"/>
    </row>
    <row r="27" spans="1:9" s="93" customFormat="1" ht="13.5" customHeight="1">
      <c r="A27" s="976" t="s">
        <v>480</v>
      </c>
      <c r="B27" s="976"/>
      <c r="C27" s="976"/>
      <c r="E27" s="224"/>
      <c r="H27" s="224"/>
      <c r="I27" s="224"/>
    </row>
    <row r="28" spans="3:9" ht="12.75">
      <c r="C28" s="232"/>
      <c r="E28" s="232"/>
      <c r="H28" s="224"/>
      <c r="I28" s="224"/>
    </row>
    <row r="30" ht="12.75">
      <c r="E30" s="7"/>
    </row>
  </sheetData>
  <sheetProtection/>
  <mergeCells count="5">
    <mergeCell ref="A27:C27"/>
    <mergeCell ref="A1:D1"/>
    <mergeCell ref="A2:D2"/>
    <mergeCell ref="A3:D3"/>
    <mergeCell ref="C4:D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9" r:id="rId1"/>
  <ignoredErrors>
    <ignoredError sqref="B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F21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4" width="16.8515625" style="0" customWidth="1"/>
  </cols>
  <sheetData>
    <row r="1" spans="1:4" ht="20.25" customHeight="1">
      <c r="A1" s="968" t="s">
        <v>66</v>
      </c>
      <c r="B1" s="968"/>
      <c r="C1" s="968"/>
      <c r="D1" s="92"/>
    </row>
    <row r="2" spans="1:4" ht="24.75" customHeight="1">
      <c r="A2" s="977" t="s">
        <v>182</v>
      </c>
      <c r="B2" s="977"/>
      <c r="C2" s="977"/>
      <c r="D2" s="92"/>
    </row>
    <row r="3" spans="1:4" ht="12.75">
      <c r="A3" s="968" t="s">
        <v>596</v>
      </c>
      <c r="B3" s="968"/>
      <c r="C3" s="968"/>
      <c r="D3" s="92"/>
    </row>
    <row r="4" spans="1:4" ht="20.25" customHeight="1" thickBot="1">
      <c r="A4" s="47"/>
      <c r="B4" s="47"/>
      <c r="C4" s="181"/>
      <c r="D4" s="47"/>
    </row>
    <row r="5" spans="1:3" ht="13.5" thickTop="1">
      <c r="A5" s="983" t="s">
        <v>181</v>
      </c>
      <c r="B5" s="983"/>
      <c r="C5" s="182" t="s">
        <v>67</v>
      </c>
    </row>
    <row r="6" spans="1:6" s="93" customFormat="1" ht="21" customHeight="1">
      <c r="A6" s="981" t="s">
        <v>192</v>
      </c>
      <c r="B6" s="981"/>
      <c r="C6" s="198">
        <v>75827959.16099411</v>
      </c>
      <c r="F6" s="102"/>
    </row>
    <row r="7" spans="1:6" s="93" customFormat="1" ht="21" customHeight="1">
      <c r="A7" s="982" t="s">
        <v>607</v>
      </c>
      <c r="B7" s="982"/>
      <c r="C7" s="198">
        <v>74225305.91003</v>
      </c>
      <c r="F7" s="102"/>
    </row>
    <row r="8" spans="1:6" s="93" customFormat="1" ht="21" customHeight="1" thickBot="1">
      <c r="A8" s="183" t="s">
        <v>608</v>
      </c>
      <c r="B8" s="183"/>
      <c r="C8" s="419">
        <f>ROUND(+C7/C6,4)</f>
        <v>0.9789</v>
      </c>
      <c r="F8" s="102"/>
    </row>
    <row r="9" spans="1:6" s="93" customFormat="1" ht="21" customHeight="1" thickTop="1">
      <c r="A9" s="49" t="s">
        <v>480</v>
      </c>
      <c r="F9" s="102"/>
    </row>
    <row r="10" spans="1:6" ht="12.75">
      <c r="A10" s="185"/>
      <c r="B10" s="185"/>
      <c r="C10" s="185"/>
      <c r="D10" s="185"/>
      <c r="E10" s="185"/>
      <c r="F10" s="102"/>
    </row>
    <row r="11" ht="12.75">
      <c r="F11" s="102"/>
    </row>
    <row r="12" ht="12.75">
      <c r="F12" s="102"/>
    </row>
    <row r="13" ht="12.75">
      <c r="F13" s="102"/>
    </row>
    <row r="14" ht="12.75">
      <c r="F14" s="102"/>
    </row>
    <row r="15" ht="12.75">
      <c r="F15" s="102"/>
    </row>
    <row r="16" ht="12.75">
      <c r="F16" s="102"/>
    </row>
    <row r="17" ht="12.75">
      <c r="F17" s="102"/>
    </row>
    <row r="18" ht="12.75">
      <c r="F18" s="102"/>
    </row>
    <row r="19" ht="12.75">
      <c r="F19" s="102"/>
    </row>
    <row r="20" ht="12.75">
      <c r="F20" s="102"/>
    </row>
    <row r="21" ht="12.75">
      <c r="F21" s="102"/>
    </row>
  </sheetData>
  <sheetProtection/>
  <mergeCells count="6">
    <mergeCell ref="A1:C1"/>
    <mergeCell ref="A2:C2"/>
    <mergeCell ref="A3:C3"/>
    <mergeCell ref="A6:B6"/>
    <mergeCell ref="A7:B7"/>
    <mergeCell ref="A5:B5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AO77"/>
  <sheetViews>
    <sheetView showGridLines="0" zoomScaleSheetLayoutView="100" zoomScalePageLayoutView="0" workbookViewId="0" topLeftCell="A1">
      <selection activeCell="A1" sqref="A1:L1"/>
    </sheetView>
  </sheetViews>
  <sheetFormatPr defaultColWidth="11.421875" defaultRowHeight="12.75"/>
  <cols>
    <col min="1" max="1" width="19.8515625" style="0" customWidth="1"/>
    <col min="2" max="6" width="15.00390625" style="0" customWidth="1"/>
    <col min="7" max="7" width="17.00390625" style="0" customWidth="1"/>
    <col min="8" max="10" width="15.00390625" style="0" customWidth="1"/>
    <col min="11" max="11" width="15.8515625" style="0" customWidth="1"/>
    <col min="12" max="12" width="15.00390625" style="0" customWidth="1"/>
    <col min="13" max="13" width="14.8515625" style="0" bestFit="1" customWidth="1"/>
    <col min="39" max="39" width="14.28125" style="0" customWidth="1"/>
  </cols>
  <sheetData>
    <row r="1" spans="1:12" s="50" customFormat="1" ht="20.25" customHeight="1">
      <c r="A1" s="968" t="s">
        <v>66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s="50" customFormat="1" ht="12.75">
      <c r="A2" s="968" t="s">
        <v>182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</row>
    <row r="3" spans="1:12" s="50" customFormat="1" ht="12.75">
      <c r="A3" s="968" t="s">
        <v>597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</row>
    <row r="4" spans="1:12" ht="13.5" thickBot="1">
      <c r="A4" s="153"/>
      <c r="B4" s="153"/>
      <c r="C4" s="153"/>
      <c r="D4" s="189"/>
      <c r="E4" s="191"/>
      <c r="F4" s="153"/>
      <c r="K4" s="975" t="s">
        <v>10</v>
      </c>
      <c r="L4" s="975"/>
    </row>
    <row r="5" spans="1:12" ht="59.25" customHeight="1" thickTop="1">
      <c r="A5" s="984" t="s">
        <v>52</v>
      </c>
      <c r="B5" s="718" t="s">
        <v>183</v>
      </c>
      <c r="C5" s="718" t="s">
        <v>184</v>
      </c>
      <c r="D5" s="718" t="s">
        <v>185</v>
      </c>
      <c r="E5" s="718" t="s">
        <v>186</v>
      </c>
      <c r="F5" s="718" t="s">
        <v>187</v>
      </c>
      <c r="G5" s="718" t="s">
        <v>631</v>
      </c>
      <c r="H5" s="718" t="s">
        <v>188</v>
      </c>
      <c r="I5" s="718" t="s">
        <v>189</v>
      </c>
      <c r="J5" s="718" t="s">
        <v>190</v>
      </c>
      <c r="K5" s="718" t="s">
        <v>630</v>
      </c>
      <c r="L5" s="718" t="s">
        <v>3</v>
      </c>
    </row>
    <row r="6" spans="1:12" ht="12.75">
      <c r="A6" s="985"/>
      <c r="B6" s="192" t="s">
        <v>35</v>
      </c>
      <c r="C6" s="192" t="s">
        <v>36</v>
      </c>
      <c r="D6" s="192" t="s">
        <v>37</v>
      </c>
      <c r="E6" s="192" t="s">
        <v>38</v>
      </c>
      <c r="F6" s="192" t="s">
        <v>39</v>
      </c>
      <c r="G6" s="193" t="s">
        <v>371</v>
      </c>
      <c r="H6" s="192" t="s">
        <v>69</v>
      </c>
      <c r="I6" s="192" t="s">
        <v>372</v>
      </c>
      <c r="J6" s="192" t="s">
        <v>43</v>
      </c>
      <c r="K6" s="192" t="s">
        <v>373</v>
      </c>
      <c r="L6" s="192" t="s">
        <v>374</v>
      </c>
    </row>
    <row r="7" spans="1:41" ht="12.75">
      <c r="A7" s="89" t="s">
        <v>14</v>
      </c>
      <c r="B7" s="153">
        <v>1526617.6610867819</v>
      </c>
      <c r="C7" s="153">
        <v>474820.515702</v>
      </c>
      <c r="D7" s="153">
        <v>812082.626199</v>
      </c>
      <c r="E7" s="153">
        <v>141415.110919914</v>
      </c>
      <c r="F7" s="153">
        <v>94078.15037</v>
      </c>
      <c r="G7" s="153">
        <v>3049014.064277696</v>
      </c>
      <c r="H7" s="586">
        <v>8952819.45211</v>
      </c>
      <c r="I7" s="199">
        <v>6465513.3465683935</v>
      </c>
      <c r="J7" s="199">
        <v>2364311.9964898014</v>
      </c>
      <c r="K7" s="199">
        <v>17782644.795168195</v>
      </c>
      <c r="L7" s="199">
        <f>+G7+K7</f>
        <v>20831658.859445892</v>
      </c>
      <c r="M7" s="249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0" ht="12.75">
      <c r="A8" s="89" t="s">
        <v>15</v>
      </c>
      <c r="B8" s="153">
        <v>342655.70102433057</v>
      </c>
      <c r="C8" s="153">
        <v>132255.537492</v>
      </c>
      <c r="D8" s="153">
        <v>201863.726454</v>
      </c>
      <c r="E8" s="153">
        <v>74414.539017</v>
      </c>
      <c r="F8" s="153">
        <v>17387.53209</v>
      </c>
      <c r="G8" s="153">
        <v>768577.0360773306</v>
      </c>
      <c r="H8" s="586">
        <v>2047304.23149</v>
      </c>
      <c r="I8" s="199">
        <v>1932199.9090782267</v>
      </c>
      <c r="J8" s="199">
        <v>842698.213983615</v>
      </c>
      <c r="K8" s="199">
        <v>4822202.3545518415</v>
      </c>
      <c r="L8" s="199">
        <f aca="true" t="shared" si="0" ref="L8:L21">+G8+K8</f>
        <v>5590779.390629172</v>
      </c>
      <c r="M8" s="249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2.75">
      <c r="A9" s="89" t="s">
        <v>16</v>
      </c>
      <c r="B9" s="153">
        <v>1385592.9276707654</v>
      </c>
      <c r="C9" s="153">
        <v>304813.151526</v>
      </c>
      <c r="D9" s="153">
        <v>516884.71013400005</v>
      </c>
      <c r="E9" s="153">
        <v>268279.52516976005</v>
      </c>
      <c r="F9" s="153">
        <v>52615.58822</v>
      </c>
      <c r="G9" s="153">
        <v>2528185.9027205254</v>
      </c>
      <c r="H9" s="586">
        <v>4848733.91309</v>
      </c>
      <c r="I9" s="199">
        <v>5351675.243785672</v>
      </c>
      <c r="J9" s="199">
        <v>2146016.049451943</v>
      </c>
      <c r="K9" s="199">
        <v>12346425.206327615</v>
      </c>
      <c r="L9" s="199">
        <f t="shared" si="0"/>
        <v>14874611.109048141</v>
      </c>
      <c r="M9" s="249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12.75">
      <c r="A10" s="89" t="s">
        <v>17</v>
      </c>
      <c r="B10" s="153">
        <v>129827.84790621835</v>
      </c>
      <c r="C10" s="153">
        <v>91225.76626799999</v>
      </c>
      <c r="D10" s="153">
        <v>100034.221716</v>
      </c>
      <c r="E10" s="153">
        <v>40329.005278302</v>
      </c>
      <c r="F10" s="153">
        <v>6293.403969999999</v>
      </c>
      <c r="G10" s="153">
        <v>367710.2451385203</v>
      </c>
      <c r="H10" s="586">
        <v>929734.93925</v>
      </c>
      <c r="I10" s="199">
        <v>787888.5249077716</v>
      </c>
      <c r="J10" s="199">
        <v>329806.6478120624</v>
      </c>
      <c r="K10" s="199">
        <v>2047430.1119698342</v>
      </c>
      <c r="L10" s="199">
        <f t="shared" si="0"/>
        <v>2415140.3571083546</v>
      </c>
      <c r="M10" s="249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12.75">
      <c r="A11" s="89" t="s">
        <v>18</v>
      </c>
      <c r="B11" s="153">
        <v>184709.46749651886</v>
      </c>
      <c r="C11" s="153">
        <v>61330.219002</v>
      </c>
      <c r="D11" s="153">
        <v>28351.821966</v>
      </c>
      <c r="E11" s="153">
        <v>14375.832826368</v>
      </c>
      <c r="F11" s="153">
        <v>6599.627090000001</v>
      </c>
      <c r="G11" s="153">
        <v>295366.9683808869</v>
      </c>
      <c r="H11" s="586">
        <v>500006.01673</v>
      </c>
      <c r="I11" s="199">
        <v>460294.6239553394</v>
      </c>
      <c r="J11" s="199">
        <v>196081.97081058068</v>
      </c>
      <c r="K11" s="199">
        <v>1156382.6114959202</v>
      </c>
      <c r="L11" s="199">
        <f>+G11+K11</f>
        <v>1451749.579876807</v>
      </c>
      <c r="M11" s="249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12.75">
      <c r="A12" s="89" t="s">
        <v>19</v>
      </c>
      <c r="B12" s="153">
        <v>65198.24349873724</v>
      </c>
      <c r="C12" s="153">
        <v>22417.896579</v>
      </c>
      <c r="D12" s="153">
        <v>22995.036441</v>
      </c>
      <c r="E12" s="153">
        <v>5193.759519</v>
      </c>
      <c r="F12" s="153">
        <v>2764.8179</v>
      </c>
      <c r="G12" s="153">
        <v>118569.75393773724</v>
      </c>
      <c r="H12" s="586">
        <v>284596.89479000005</v>
      </c>
      <c r="I12" s="199">
        <v>240581.3008960736</v>
      </c>
      <c r="J12" s="199">
        <v>119734.6225691043</v>
      </c>
      <c r="K12" s="199">
        <v>644912.8182551779</v>
      </c>
      <c r="L12" s="199">
        <f t="shared" si="0"/>
        <v>763482.5721929151</v>
      </c>
      <c r="M12" s="249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2.75">
      <c r="A13" s="89" t="s">
        <v>20</v>
      </c>
      <c r="B13" s="153">
        <v>310782.3550520468</v>
      </c>
      <c r="C13" s="153">
        <v>34808.205860999995</v>
      </c>
      <c r="D13" s="153">
        <v>73635.491241</v>
      </c>
      <c r="E13" s="153">
        <v>17924.579166</v>
      </c>
      <c r="F13" s="153">
        <v>10616.28016</v>
      </c>
      <c r="G13" s="153">
        <v>447766.91148004687</v>
      </c>
      <c r="H13" s="586">
        <v>894086.8845</v>
      </c>
      <c r="I13" s="199">
        <v>962425.7660175216</v>
      </c>
      <c r="J13" s="199">
        <v>492209.1721180449</v>
      </c>
      <c r="K13" s="199">
        <v>2348721.822635567</v>
      </c>
      <c r="L13" s="199">
        <f t="shared" si="0"/>
        <v>2796488.7341156136</v>
      </c>
      <c r="M13" s="249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2.75">
      <c r="A14" s="89" t="s">
        <v>21</v>
      </c>
      <c r="B14" s="153">
        <v>1059171.6104762985</v>
      </c>
      <c r="C14" s="153">
        <v>294838.552086</v>
      </c>
      <c r="D14" s="153">
        <v>594681.798945</v>
      </c>
      <c r="E14" s="153">
        <v>70765.336863</v>
      </c>
      <c r="F14" s="153">
        <v>46298.500660000005</v>
      </c>
      <c r="G14" s="153">
        <v>2065755.7990302984</v>
      </c>
      <c r="H14" s="586">
        <v>3691958.13001</v>
      </c>
      <c r="I14" s="199">
        <v>3607886.0545404027</v>
      </c>
      <c r="J14" s="199">
        <v>1478577.818759373</v>
      </c>
      <c r="K14" s="199">
        <v>8778422.003309775</v>
      </c>
      <c r="L14" s="199">
        <f t="shared" si="0"/>
        <v>10844177.802340074</v>
      </c>
      <c r="M14" s="249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2.75">
      <c r="A15" s="89" t="s">
        <v>22</v>
      </c>
      <c r="B15" s="153">
        <v>257399.90540998956</v>
      </c>
      <c r="C15" s="153">
        <v>110329.616475</v>
      </c>
      <c r="D15" s="153">
        <v>168197.524911</v>
      </c>
      <c r="E15" s="153">
        <v>33506.748522</v>
      </c>
      <c r="F15" s="153">
        <v>10602.957289999998</v>
      </c>
      <c r="G15" s="153">
        <v>580036.7526079897</v>
      </c>
      <c r="H15" s="586">
        <v>1222396.1844799998</v>
      </c>
      <c r="I15" s="199">
        <v>1040778.8585721664</v>
      </c>
      <c r="J15" s="199">
        <v>497804.7828831929</v>
      </c>
      <c r="K15" s="199">
        <v>2760979.825935359</v>
      </c>
      <c r="L15" s="199">
        <f t="shared" si="0"/>
        <v>3341016.5785433487</v>
      </c>
      <c r="M15" s="249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2.75">
      <c r="A16" s="89" t="s">
        <v>23</v>
      </c>
      <c r="B16" s="153">
        <v>367992.72892456996</v>
      </c>
      <c r="C16" s="153">
        <v>103408.813053</v>
      </c>
      <c r="D16" s="153">
        <v>83637.10832099999</v>
      </c>
      <c r="E16" s="153">
        <v>48622.804854</v>
      </c>
      <c r="F16" s="153">
        <v>10703.03658</v>
      </c>
      <c r="G16" s="153">
        <v>614364.4917325699</v>
      </c>
      <c r="H16" s="586">
        <v>1212330.89565</v>
      </c>
      <c r="I16" s="199">
        <v>1349513.8027034944</v>
      </c>
      <c r="J16" s="199">
        <v>691020.7646357283</v>
      </c>
      <c r="K16" s="199">
        <v>3252865.4629892227</v>
      </c>
      <c r="L16" s="199">
        <f t="shared" si="0"/>
        <v>3867229.9547217926</v>
      </c>
      <c r="M16" s="249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2.75">
      <c r="A17" s="89" t="s">
        <v>24</v>
      </c>
      <c r="B17" s="153">
        <v>250974.21959594236</v>
      </c>
      <c r="C17" s="153">
        <v>91698.04636200001</v>
      </c>
      <c r="D17" s="153">
        <v>183353.295216</v>
      </c>
      <c r="E17" s="153">
        <v>39622.267435686</v>
      </c>
      <c r="F17" s="153">
        <v>0</v>
      </c>
      <c r="G17" s="153">
        <v>565647.8286096284</v>
      </c>
      <c r="H17" s="586">
        <v>1406318.6127700005</v>
      </c>
      <c r="I17" s="199">
        <v>0</v>
      </c>
      <c r="J17" s="199">
        <v>76161.5780585072</v>
      </c>
      <c r="K17" s="199">
        <v>1482480.1908285078</v>
      </c>
      <c r="L17" s="199">
        <f t="shared" si="0"/>
        <v>2048128.0194381361</v>
      </c>
      <c r="M17" s="249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2.75">
      <c r="A18" s="89" t="s">
        <v>25</v>
      </c>
      <c r="B18" s="153">
        <v>127059.38441913844</v>
      </c>
      <c r="C18" s="153">
        <v>56369.985866999996</v>
      </c>
      <c r="D18" s="153">
        <v>45460.908909</v>
      </c>
      <c r="E18" s="153">
        <v>29615.376297</v>
      </c>
      <c r="F18" s="153">
        <v>4140.2320899999995</v>
      </c>
      <c r="G18" s="153">
        <v>262645.8875821384</v>
      </c>
      <c r="H18" s="586">
        <v>533503.1470400001</v>
      </c>
      <c r="I18" s="199">
        <v>657553.883205634</v>
      </c>
      <c r="J18" s="199">
        <v>337391.40351190034</v>
      </c>
      <c r="K18" s="199">
        <v>1528448.4337575343</v>
      </c>
      <c r="L18" s="199">
        <f t="shared" si="0"/>
        <v>1791094.3213396727</v>
      </c>
      <c r="M18" s="249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2.75">
      <c r="A19" s="89" t="s">
        <v>26</v>
      </c>
      <c r="B19" s="153">
        <v>325483.90145646624</v>
      </c>
      <c r="C19" s="153">
        <v>64644.226217999996</v>
      </c>
      <c r="D19" s="153">
        <v>76004.77185599999</v>
      </c>
      <c r="E19" s="153">
        <v>20267.237920059</v>
      </c>
      <c r="F19" s="153">
        <v>16362.547530000002</v>
      </c>
      <c r="G19" s="153">
        <v>502762.6849805252</v>
      </c>
      <c r="H19" s="586">
        <v>1144459.49345</v>
      </c>
      <c r="I19" s="199">
        <v>1198958.4742695612</v>
      </c>
      <c r="J19" s="199">
        <v>420616.8659364188</v>
      </c>
      <c r="K19" s="199">
        <v>2764034.8336559804</v>
      </c>
      <c r="L19" s="199">
        <f t="shared" si="0"/>
        <v>3266797.5186365056</v>
      </c>
      <c r="M19" s="249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2.75">
      <c r="A20" s="89" t="s">
        <v>27</v>
      </c>
      <c r="B20" s="153">
        <v>1617419.8886199214</v>
      </c>
      <c r="C20" s="153">
        <v>498420.15993900003</v>
      </c>
      <c r="D20" s="153">
        <v>435892.188264</v>
      </c>
      <c r="E20" s="153">
        <v>172207.47129299998</v>
      </c>
      <c r="F20" s="153">
        <v>131277.75016</v>
      </c>
      <c r="G20" s="153">
        <v>2855217.4582759216</v>
      </c>
      <c r="H20" s="586">
        <v>10502699.992920002</v>
      </c>
      <c r="I20" s="199">
        <v>5920372.351933204</v>
      </c>
      <c r="J20" s="199">
        <v>1554818.3827251347</v>
      </c>
      <c r="K20" s="199">
        <v>17977890.727578342</v>
      </c>
      <c r="L20" s="199">
        <f t="shared" si="0"/>
        <v>20833108.185854264</v>
      </c>
      <c r="M20" s="249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2.75">
      <c r="A21" s="89" t="s">
        <v>28</v>
      </c>
      <c r="B21" s="153">
        <v>346822.43945877266</v>
      </c>
      <c r="C21" s="153">
        <v>162791.706285</v>
      </c>
      <c r="D21" s="153">
        <v>193002.968379</v>
      </c>
      <c r="E21" s="153">
        <v>92280.742235253</v>
      </c>
      <c r="F21" s="153">
        <v>15820.24136</v>
      </c>
      <c r="G21" s="153">
        <v>810718.0977180256</v>
      </c>
      <c r="H21" s="586">
        <v>1910365.3045700002</v>
      </c>
      <c r="I21" s="199">
        <v>1847912.6782565408</v>
      </c>
      <c r="J21" s="199">
        <v>924488.6953262977</v>
      </c>
      <c r="K21" s="199">
        <v>4682766.678152839</v>
      </c>
      <c r="L21" s="199">
        <f t="shared" si="0"/>
        <v>5493484.775870864</v>
      </c>
      <c r="M21" s="249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21" customHeight="1" thickBot="1">
      <c r="A22" s="39" t="s">
        <v>13</v>
      </c>
      <c r="B22" s="247">
        <f>SUM(B7:B21)</f>
        <v>8297708.282096499</v>
      </c>
      <c r="C22" s="247">
        <f>SUM(C7:C21)</f>
        <v>2504172.3987149997</v>
      </c>
      <c r="D22" s="247">
        <f>SUM(D7:D21)</f>
        <v>3536078.1989520006</v>
      </c>
      <c r="E22" s="247">
        <f aca="true" t="shared" si="1" ref="E22:K22">SUM(E7:E21)</f>
        <v>1068820.3373163422</v>
      </c>
      <c r="F22" s="247">
        <f t="shared" si="1"/>
        <v>425560.66546999995</v>
      </c>
      <c r="G22" s="247">
        <f>SUM(G7:G21)</f>
        <v>15832339.882549837</v>
      </c>
      <c r="H22" s="247">
        <f>SUM(H7:H21)</f>
        <v>40081314.09285</v>
      </c>
      <c r="I22" s="247">
        <f t="shared" si="1"/>
        <v>31823554.818690002</v>
      </c>
      <c r="J22" s="247">
        <f t="shared" si="1"/>
        <v>12471738.965071708</v>
      </c>
      <c r="K22" s="247">
        <f t="shared" si="1"/>
        <v>84376607.87661172</v>
      </c>
      <c r="L22" s="247">
        <f>SUM(L7:L21)</f>
        <v>100208947.75916156</v>
      </c>
      <c r="M22" s="249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7" ht="19.5" customHeight="1" thickTop="1">
      <c r="A23" s="986" t="s">
        <v>480</v>
      </c>
      <c r="B23" s="986"/>
      <c r="C23" s="986"/>
      <c r="D23" s="986"/>
      <c r="E23" s="986"/>
      <c r="F23" s="184"/>
      <c r="G23" s="194"/>
    </row>
    <row r="24" spans="1:12" ht="12.75">
      <c r="A24" s="153"/>
      <c r="B24" s="153"/>
      <c r="C24" s="153"/>
      <c r="D24" s="153"/>
      <c r="E24" s="153"/>
      <c r="F24" s="195"/>
      <c r="G24" s="195"/>
      <c r="L24" s="190"/>
    </row>
    <row r="25" spans="1:11" ht="12.75">
      <c r="A25" s="153"/>
      <c r="B25" s="214"/>
      <c r="C25" s="214"/>
      <c r="D25" s="214"/>
      <c r="E25" s="214"/>
      <c r="F25" s="153"/>
      <c r="G25" s="153"/>
      <c r="K25" s="190"/>
    </row>
    <row r="26" spans="1:7" ht="12.75">
      <c r="A26" s="153"/>
      <c r="B26" s="195"/>
      <c r="C26" s="195"/>
      <c r="D26" s="195"/>
      <c r="E26" s="210"/>
      <c r="F26" s="153"/>
      <c r="G26" s="153"/>
    </row>
    <row r="27" spans="1:7" ht="12.75">
      <c r="A27" s="153"/>
      <c r="B27" s="186"/>
      <c r="C27" s="209"/>
      <c r="D27" s="209"/>
      <c r="E27" s="209"/>
      <c r="F27" s="153"/>
      <c r="G27" s="153"/>
    </row>
    <row r="28" spans="1:7" ht="12.75">
      <c r="A28" s="153"/>
      <c r="B28" s="186"/>
      <c r="C28" s="209"/>
      <c r="D28" s="209"/>
      <c r="E28" s="209"/>
      <c r="F28" s="153"/>
      <c r="G28" s="153"/>
    </row>
    <row r="29" spans="1:7" ht="12.75">
      <c r="A29" s="153"/>
      <c r="B29" s="186"/>
      <c r="C29" s="209"/>
      <c r="D29" s="209"/>
      <c r="E29" s="209"/>
      <c r="F29" s="153"/>
      <c r="G29" s="153"/>
    </row>
    <row r="30" spans="1:7" ht="12.75">
      <c r="A30" s="153"/>
      <c r="B30" s="186"/>
      <c r="C30" s="211"/>
      <c r="D30" s="211"/>
      <c r="E30" s="212"/>
      <c r="F30" s="153"/>
      <c r="G30" s="153"/>
    </row>
    <row r="31" spans="1:7" ht="12.75">
      <c r="A31" s="153"/>
      <c r="B31" s="187"/>
      <c r="C31" s="200"/>
      <c r="D31" s="213"/>
      <c r="E31" s="213"/>
      <c r="F31" s="153"/>
      <c r="G31" s="153"/>
    </row>
    <row r="32" spans="1:7" ht="12.75">
      <c r="A32" s="153"/>
      <c r="B32" s="187"/>
      <c r="C32" s="195"/>
      <c r="D32" s="196"/>
      <c r="E32" s="196"/>
      <c r="F32" s="153"/>
      <c r="G32" s="153"/>
    </row>
    <row r="33" spans="1:7" ht="12.75">
      <c r="A33" s="153"/>
      <c r="B33" s="187"/>
      <c r="C33" s="195"/>
      <c r="D33" s="196"/>
      <c r="E33" s="196"/>
      <c r="F33" s="153"/>
      <c r="G33" s="153"/>
    </row>
    <row r="34" spans="1:7" ht="12.75">
      <c r="A34" s="153"/>
      <c r="B34" s="187"/>
      <c r="C34" s="195"/>
      <c r="D34" s="196"/>
      <c r="E34" s="196"/>
      <c r="F34" s="153"/>
      <c r="G34" s="153"/>
    </row>
    <row r="35" spans="1:7" ht="12.75">
      <c r="A35" s="153"/>
      <c r="B35" s="187"/>
      <c r="C35" s="195"/>
      <c r="D35" s="196"/>
      <c r="E35" s="196"/>
      <c r="F35" s="153"/>
      <c r="G35" s="153"/>
    </row>
    <row r="36" spans="1:7" ht="12.75">
      <c r="A36" s="153"/>
      <c r="B36" s="187"/>
      <c r="C36" s="195"/>
      <c r="D36" s="196"/>
      <c r="E36" s="196"/>
      <c r="F36" s="153"/>
      <c r="G36" s="153"/>
    </row>
    <row r="37" spans="1:7" ht="12.75">
      <c r="A37" s="153"/>
      <c r="B37" s="187"/>
      <c r="C37" s="195"/>
      <c r="D37" s="196"/>
      <c r="E37" s="196"/>
      <c r="F37" s="153"/>
      <c r="G37" s="153"/>
    </row>
    <row r="38" spans="1:7" ht="12.75">
      <c r="A38" s="153"/>
      <c r="B38" s="187"/>
      <c r="C38" s="195"/>
      <c r="D38" s="196"/>
      <c r="E38" s="196"/>
      <c r="F38" s="153"/>
      <c r="G38" s="153"/>
    </row>
    <row r="39" spans="1:7" ht="12.75">
      <c r="A39" s="153"/>
      <c r="B39" s="187"/>
      <c r="C39" s="195"/>
      <c r="D39" s="196"/>
      <c r="E39" s="196"/>
      <c r="F39" s="153"/>
      <c r="G39" s="153"/>
    </row>
    <row r="40" spans="1:7" ht="12.75">
      <c r="A40" s="153"/>
      <c r="B40" s="187"/>
      <c r="C40" s="195"/>
      <c r="D40" s="196"/>
      <c r="E40" s="196"/>
      <c r="F40" s="153"/>
      <c r="G40" s="153"/>
    </row>
    <row r="41" spans="1:7" ht="12.75">
      <c r="A41" s="153"/>
      <c r="B41" s="187"/>
      <c r="C41" s="195"/>
      <c r="D41" s="196"/>
      <c r="E41" s="196"/>
      <c r="F41" s="153"/>
      <c r="G41" s="153"/>
    </row>
    <row r="42" spans="1:7" ht="12.75">
      <c r="A42" s="153"/>
      <c r="B42" s="187"/>
      <c r="C42" s="195"/>
      <c r="D42" s="196"/>
      <c r="E42" s="196"/>
      <c r="F42" s="153"/>
      <c r="G42" s="153"/>
    </row>
    <row r="43" spans="1:7" ht="12.75">
      <c r="A43" s="153"/>
      <c r="B43" s="187"/>
      <c r="C43" s="195"/>
      <c r="D43" s="196"/>
      <c r="E43" s="196"/>
      <c r="F43" s="153"/>
      <c r="G43" s="153"/>
    </row>
    <row r="44" spans="1:7" ht="12.75">
      <c r="A44" s="153"/>
      <c r="B44" s="187"/>
      <c r="C44" s="195"/>
      <c r="D44" s="196"/>
      <c r="E44" s="196"/>
      <c r="F44" s="153"/>
      <c r="G44" s="153"/>
    </row>
    <row r="45" spans="1:7" ht="12.75">
      <c r="A45" s="153"/>
      <c r="B45" s="187"/>
      <c r="C45" s="195"/>
      <c r="D45" s="196"/>
      <c r="E45" s="196"/>
      <c r="F45" s="153"/>
      <c r="G45" s="153"/>
    </row>
    <row r="46" spans="1:7" ht="12.75">
      <c r="A46" s="153"/>
      <c r="B46" s="175"/>
      <c r="C46" s="188"/>
      <c r="D46" s="188"/>
      <c r="E46" s="188"/>
      <c r="F46" s="153"/>
      <c r="G46" s="153"/>
    </row>
    <row r="47" spans="1:7" ht="12.75">
      <c r="A47" s="153"/>
      <c r="B47" s="175"/>
      <c r="C47" s="188"/>
      <c r="D47" s="188"/>
      <c r="E47" s="188"/>
      <c r="F47" s="153"/>
      <c r="G47" s="153"/>
    </row>
    <row r="48" spans="1:7" ht="12.75">
      <c r="A48" s="200"/>
      <c r="B48" s="201"/>
      <c r="C48" s="202"/>
      <c r="D48" s="203"/>
      <c r="E48" s="204"/>
      <c r="F48" s="198"/>
      <c r="G48" s="198"/>
    </row>
    <row r="49" spans="1:7" ht="12.75">
      <c r="A49" s="200"/>
      <c r="B49" s="201"/>
      <c r="C49" s="202"/>
      <c r="D49" s="203"/>
      <c r="E49" s="204"/>
      <c r="F49" s="198"/>
      <c r="G49" s="198"/>
    </row>
    <row r="50" spans="1:7" ht="12.75">
      <c r="A50" s="200"/>
      <c r="B50" s="201"/>
      <c r="C50" s="202"/>
      <c r="D50" s="203"/>
      <c r="E50" s="204"/>
      <c r="F50" s="198"/>
      <c r="G50" s="198"/>
    </row>
    <row r="51" spans="1:7" ht="12.75">
      <c r="A51" s="200"/>
      <c r="B51" s="201"/>
      <c r="C51" s="201"/>
      <c r="D51" s="203"/>
      <c r="E51" s="205"/>
      <c r="F51" s="198"/>
      <c r="G51" s="198"/>
    </row>
    <row r="52" spans="1:7" ht="12.75">
      <c r="A52" s="200"/>
      <c r="B52" s="215"/>
      <c r="C52" s="215"/>
      <c r="D52" s="215"/>
      <c r="E52" s="204"/>
      <c r="F52" s="198"/>
      <c r="G52" s="198"/>
    </row>
    <row r="53" spans="1:7" ht="26.25" customHeight="1">
      <c r="A53" s="200"/>
      <c r="B53" s="215"/>
      <c r="C53" s="215"/>
      <c r="D53" s="215"/>
      <c r="E53" s="204"/>
      <c r="F53" s="198"/>
      <c r="G53" s="198"/>
    </row>
    <row r="54" spans="1:7" ht="12.75">
      <c r="A54" s="175"/>
      <c r="B54" s="188"/>
      <c r="C54" s="188"/>
      <c r="D54" s="188"/>
      <c r="E54" s="195"/>
      <c r="F54" s="153"/>
      <c r="G54" s="153"/>
    </row>
    <row r="55" spans="1:7" ht="12.75">
      <c r="A55" s="153"/>
      <c r="B55" s="153"/>
      <c r="C55" s="153"/>
      <c r="D55" s="153"/>
      <c r="E55" s="153"/>
      <c r="F55" s="153"/>
      <c r="G55" s="153"/>
    </row>
    <row r="56" spans="1:7" s="4" customFormat="1" ht="12.75">
      <c r="A56" s="217"/>
      <c r="B56" s="218"/>
      <c r="C56" s="218"/>
      <c r="D56" s="218"/>
      <c r="E56" s="218"/>
      <c r="F56" s="218"/>
      <c r="G56" s="195"/>
    </row>
    <row r="57" spans="1:7" s="4" customFormat="1" ht="12.75">
      <c r="A57" s="195"/>
      <c r="B57" s="195"/>
      <c r="C57" s="195"/>
      <c r="D57" s="195"/>
      <c r="E57" s="195"/>
      <c r="F57" s="195"/>
      <c r="G57" s="195"/>
    </row>
    <row r="58" spans="1:7" s="4" customFormat="1" ht="12.75">
      <c r="A58" s="187"/>
      <c r="B58" s="187"/>
      <c r="C58" s="187"/>
      <c r="D58" s="187"/>
      <c r="E58" s="195"/>
      <c r="F58" s="195"/>
      <c r="G58" s="195"/>
    </row>
    <row r="59" spans="1:7" s="4" customFormat="1" ht="12.75">
      <c r="A59" s="186"/>
      <c r="B59" s="209"/>
      <c r="C59" s="209"/>
      <c r="D59" s="209"/>
      <c r="E59" s="209"/>
      <c r="F59" s="209"/>
      <c r="G59" s="195"/>
    </row>
    <row r="60" spans="1:7" s="4" customFormat="1" ht="12.75">
      <c r="A60" s="186"/>
      <c r="B60" s="209"/>
      <c r="C60" s="209"/>
      <c r="D60" s="209"/>
      <c r="E60" s="209"/>
      <c r="F60" s="209"/>
      <c r="G60" s="195"/>
    </row>
    <row r="61" spans="1:7" s="4" customFormat="1" ht="12.75">
      <c r="A61" s="186"/>
      <c r="B61" s="207"/>
      <c r="C61" s="208"/>
      <c r="D61" s="212"/>
      <c r="E61" s="208"/>
      <c r="F61" s="207"/>
      <c r="G61" s="195"/>
    </row>
    <row r="62" spans="1:7" s="4" customFormat="1" ht="12.75">
      <c r="A62" s="187"/>
      <c r="B62" s="195"/>
      <c r="C62" s="195"/>
      <c r="D62" s="195"/>
      <c r="E62" s="195"/>
      <c r="F62" s="195"/>
      <c r="G62" s="195"/>
    </row>
    <row r="63" spans="1:7" s="4" customFormat="1" ht="12.75">
      <c r="A63" s="187"/>
      <c r="B63" s="195"/>
      <c r="C63" s="195"/>
      <c r="D63" s="195"/>
      <c r="E63" s="195"/>
      <c r="F63" s="195"/>
      <c r="G63" s="195"/>
    </row>
    <row r="64" spans="1:7" s="4" customFormat="1" ht="12.75">
      <c r="A64" s="187"/>
      <c r="B64" s="195"/>
      <c r="C64" s="195"/>
      <c r="D64" s="195"/>
      <c r="E64" s="195"/>
      <c r="F64" s="195"/>
      <c r="G64" s="195"/>
    </row>
    <row r="65" spans="1:7" s="4" customFormat="1" ht="12.75">
      <c r="A65" s="187"/>
      <c r="B65" s="195"/>
      <c r="C65" s="195"/>
      <c r="D65" s="195"/>
      <c r="E65" s="195"/>
      <c r="F65" s="195"/>
      <c r="G65" s="195"/>
    </row>
    <row r="66" spans="1:7" s="4" customFormat="1" ht="12.75">
      <c r="A66" s="187"/>
      <c r="B66" s="195"/>
      <c r="C66" s="195"/>
      <c r="D66" s="195"/>
      <c r="E66" s="195"/>
      <c r="F66" s="195"/>
      <c r="G66" s="195"/>
    </row>
    <row r="67" spans="1:7" s="4" customFormat="1" ht="12.75">
      <c r="A67" s="187"/>
      <c r="B67" s="195"/>
      <c r="C67" s="195"/>
      <c r="D67" s="195"/>
      <c r="E67" s="195"/>
      <c r="F67" s="195"/>
      <c r="G67" s="195"/>
    </row>
    <row r="68" spans="1:7" s="4" customFormat="1" ht="12.75">
      <c r="A68" s="187"/>
      <c r="B68" s="195"/>
      <c r="C68" s="195"/>
      <c r="D68" s="195"/>
      <c r="E68" s="195"/>
      <c r="F68" s="195"/>
      <c r="G68" s="195"/>
    </row>
    <row r="69" spans="1:7" s="4" customFormat="1" ht="12.75">
      <c r="A69" s="187"/>
      <c r="B69" s="195"/>
      <c r="C69" s="195"/>
      <c r="D69" s="195"/>
      <c r="E69" s="195"/>
      <c r="F69" s="195"/>
      <c r="G69" s="195"/>
    </row>
    <row r="70" spans="1:7" s="4" customFormat="1" ht="12.75">
      <c r="A70" s="187"/>
      <c r="B70" s="195"/>
      <c r="C70" s="195"/>
      <c r="D70" s="195"/>
      <c r="E70" s="195"/>
      <c r="F70" s="195"/>
      <c r="G70" s="195"/>
    </row>
    <row r="71" spans="1:7" s="4" customFormat="1" ht="12.75">
      <c r="A71" s="187"/>
      <c r="B71" s="195"/>
      <c r="C71" s="195"/>
      <c r="D71" s="195"/>
      <c r="E71" s="195"/>
      <c r="F71" s="195"/>
      <c r="G71" s="195"/>
    </row>
    <row r="72" spans="1:7" s="4" customFormat="1" ht="12.75">
      <c r="A72" s="187"/>
      <c r="B72" s="195"/>
      <c r="C72" s="195"/>
      <c r="D72" s="195"/>
      <c r="E72" s="195"/>
      <c r="F72" s="195"/>
      <c r="G72" s="195"/>
    </row>
    <row r="73" spans="1:7" s="4" customFormat="1" ht="12.75">
      <c r="A73" s="187"/>
      <c r="B73" s="195"/>
      <c r="C73" s="195"/>
      <c r="D73" s="195"/>
      <c r="E73" s="195"/>
      <c r="F73" s="195"/>
      <c r="G73" s="195"/>
    </row>
    <row r="74" spans="1:7" s="4" customFormat="1" ht="12.75">
      <c r="A74" s="187"/>
      <c r="B74" s="195"/>
      <c r="C74" s="195"/>
      <c r="D74" s="195"/>
      <c r="E74" s="195"/>
      <c r="F74" s="195"/>
      <c r="G74" s="195"/>
    </row>
    <row r="75" spans="1:7" s="4" customFormat="1" ht="12.75">
      <c r="A75" s="187"/>
      <c r="B75" s="195"/>
      <c r="C75" s="195"/>
      <c r="D75" s="195"/>
      <c r="E75" s="195"/>
      <c r="F75" s="195"/>
      <c r="G75" s="195"/>
    </row>
    <row r="76" spans="1:7" s="4" customFormat="1" ht="12.75">
      <c r="A76" s="187"/>
      <c r="B76" s="195"/>
      <c r="C76" s="195"/>
      <c r="D76" s="195"/>
      <c r="E76" s="195"/>
      <c r="F76" s="195"/>
      <c r="G76" s="195"/>
    </row>
    <row r="77" spans="1:7" s="4" customFormat="1" ht="12.75">
      <c r="A77" s="175"/>
      <c r="B77" s="188"/>
      <c r="C77" s="188"/>
      <c r="D77" s="188"/>
      <c r="E77" s="188"/>
      <c r="F77" s="188"/>
      <c r="G77" s="195"/>
    </row>
    <row r="78" s="4" customFormat="1" ht="12.75"/>
  </sheetData>
  <sheetProtection/>
  <mergeCells count="6">
    <mergeCell ref="A1:L1"/>
    <mergeCell ref="A3:L3"/>
    <mergeCell ref="A2:L2"/>
    <mergeCell ref="A5:A6"/>
    <mergeCell ref="K4:L4"/>
    <mergeCell ref="A23:E2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70" r:id="rId1"/>
  <ignoredErrors>
    <ignoredError sqref="B6:F6 H6:J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P30"/>
  <sheetViews>
    <sheetView showGridLines="0" zoomScaleSheetLayoutView="100" zoomScalePageLayoutView="0" workbookViewId="0" topLeftCell="A1">
      <selection activeCell="A1" sqref="A1:D1"/>
    </sheetView>
  </sheetViews>
  <sheetFormatPr defaultColWidth="11.421875" defaultRowHeight="12.75"/>
  <cols>
    <col min="1" max="1" width="23.140625" style="0" customWidth="1"/>
    <col min="2" max="2" width="20.57421875" style="0" customWidth="1"/>
    <col min="3" max="4" width="19.421875" style="0" customWidth="1"/>
    <col min="5" max="5" width="16.00390625" style="0" customWidth="1"/>
    <col min="6" max="6" width="12.7109375" style="0" bestFit="1" customWidth="1"/>
    <col min="11" max="11" width="13.00390625" style="0" customWidth="1"/>
    <col min="12" max="12" width="14.140625" style="0" customWidth="1"/>
  </cols>
  <sheetData>
    <row r="1" spans="1:5" ht="12.75">
      <c r="A1" s="968" t="s">
        <v>66</v>
      </c>
      <c r="B1" s="968"/>
      <c r="C1" s="968"/>
      <c r="D1" s="968"/>
      <c r="E1" s="216"/>
    </row>
    <row r="2" spans="1:5" ht="12.75">
      <c r="A2" s="968" t="s">
        <v>182</v>
      </c>
      <c r="B2" s="968"/>
      <c r="C2" s="968"/>
      <c r="D2" s="968"/>
      <c r="E2" s="92"/>
    </row>
    <row r="3" spans="1:5" ht="19.5" customHeight="1">
      <c r="A3" s="968" t="s">
        <v>4</v>
      </c>
      <c r="B3" s="968"/>
      <c r="C3" s="968"/>
      <c r="D3" s="968"/>
      <c r="E3" s="216"/>
    </row>
    <row r="4" spans="3:4" ht="13.5" thickBot="1">
      <c r="C4" s="975" t="s">
        <v>10</v>
      </c>
      <c r="D4" s="975"/>
    </row>
    <row r="5" spans="1:4" ht="46.5" customHeight="1" thickTop="1">
      <c r="A5" s="730" t="s">
        <v>52</v>
      </c>
      <c r="B5" s="718" t="s">
        <v>598</v>
      </c>
      <c r="C5" s="718" t="s">
        <v>599</v>
      </c>
      <c r="D5" s="718" t="s">
        <v>600</v>
      </c>
    </row>
    <row r="6" spans="1:4" ht="12.75">
      <c r="A6" s="731"/>
      <c r="B6" s="192" t="s">
        <v>604</v>
      </c>
      <c r="C6" s="192" t="s">
        <v>605</v>
      </c>
      <c r="D6" s="197" t="s">
        <v>0</v>
      </c>
    </row>
    <row r="7" spans="1:15" ht="12.75">
      <c r="A7" s="89" t="s">
        <v>14</v>
      </c>
      <c r="B7" s="198">
        <v>3049014.064277696</v>
      </c>
      <c r="C7" s="199">
        <v>17782644.795168195</v>
      </c>
      <c r="D7" s="199">
        <v>15623744.14458</v>
      </c>
      <c r="E7" s="283"/>
      <c r="F7" s="7"/>
      <c r="I7" s="7"/>
      <c r="J7" s="7"/>
      <c r="K7" s="7"/>
      <c r="L7" s="199"/>
      <c r="M7" s="7"/>
      <c r="N7" s="7"/>
      <c r="O7" s="7"/>
    </row>
    <row r="8" spans="1:15" ht="12.75">
      <c r="A8" s="89" t="s">
        <v>15</v>
      </c>
      <c r="B8" s="198">
        <v>768577.0360773306</v>
      </c>
      <c r="C8" s="199">
        <v>4822202.3545518415</v>
      </c>
      <c r="D8" s="199">
        <v>4193084.54297</v>
      </c>
      <c r="E8" s="283"/>
      <c r="I8" s="7"/>
      <c r="J8" s="7"/>
      <c r="K8" s="7"/>
      <c r="L8" s="199"/>
      <c r="M8" s="7"/>
      <c r="N8" s="7"/>
      <c r="O8" s="7"/>
    </row>
    <row r="9" spans="1:15" ht="12.75">
      <c r="A9" s="89" t="s">
        <v>16</v>
      </c>
      <c r="B9" s="198">
        <v>2528185.9027205254</v>
      </c>
      <c r="C9" s="199">
        <v>12346425.206327615</v>
      </c>
      <c r="D9" s="199">
        <v>11155958.33179</v>
      </c>
      <c r="E9" s="283"/>
      <c r="I9" s="7"/>
      <c r="J9" s="7"/>
      <c r="K9" s="7"/>
      <c r="L9" s="199"/>
      <c r="M9" s="7"/>
      <c r="N9" s="7"/>
      <c r="O9" s="7"/>
    </row>
    <row r="10" spans="1:15" ht="12.75">
      <c r="A10" s="89" t="s">
        <v>17</v>
      </c>
      <c r="B10" s="198">
        <v>367710.2451385203</v>
      </c>
      <c r="C10" s="199">
        <v>2047430.1119698342</v>
      </c>
      <c r="D10" s="199">
        <v>1811355.26783</v>
      </c>
      <c r="E10" s="283"/>
      <c r="I10" s="7"/>
      <c r="J10" s="7"/>
      <c r="K10" s="7"/>
      <c r="L10" s="199"/>
      <c r="M10" s="7"/>
      <c r="N10" s="7"/>
      <c r="O10" s="7"/>
    </row>
    <row r="11" spans="1:15" ht="12.75">
      <c r="A11" s="89" t="s">
        <v>18</v>
      </c>
      <c r="B11" s="198">
        <v>295366.9683808869</v>
      </c>
      <c r="C11" s="199">
        <v>1156382.6114959202</v>
      </c>
      <c r="D11" s="199">
        <v>1088812.18491</v>
      </c>
      <c r="E11" s="283"/>
      <c r="I11" s="7"/>
      <c r="J11" s="7"/>
      <c r="K11" s="7"/>
      <c r="L11" s="199"/>
      <c r="M11" s="7"/>
      <c r="N11" s="7"/>
      <c r="O11" s="7"/>
    </row>
    <row r="12" spans="1:15" ht="12.75">
      <c r="A12" s="89" t="s">
        <v>19</v>
      </c>
      <c r="B12" s="198">
        <v>118569.75393773724</v>
      </c>
      <c r="C12" s="199">
        <v>644912.8182551779</v>
      </c>
      <c r="D12" s="199">
        <v>572611.92914</v>
      </c>
      <c r="E12" s="283"/>
      <c r="I12" s="7"/>
      <c r="J12" s="7"/>
      <c r="K12" s="7"/>
      <c r="L12" s="199"/>
      <c r="M12" s="7"/>
      <c r="N12" s="7"/>
      <c r="O12" s="7"/>
    </row>
    <row r="13" spans="1:15" ht="12.75">
      <c r="A13" s="89" t="s">
        <v>20</v>
      </c>
      <c r="B13" s="198">
        <v>447766.91148004687</v>
      </c>
      <c r="C13" s="199">
        <v>2348721.822635567</v>
      </c>
      <c r="D13" s="199">
        <v>2097366.55059</v>
      </c>
      <c r="E13" s="283"/>
      <c r="I13" s="7"/>
      <c r="J13" s="7"/>
      <c r="K13" s="7"/>
      <c r="L13" s="199"/>
      <c r="M13" s="7"/>
      <c r="N13" s="7"/>
      <c r="O13" s="7"/>
    </row>
    <row r="14" spans="1:16" ht="12.75">
      <c r="A14" s="89" t="s">
        <v>21</v>
      </c>
      <c r="B14" s="198">
        <v>2065755.7990302984</v>
      </c>
      <c r="C14" s="199">
        <v>8778422.003309775</v>
      </c>
      <c r="D14" s="199">
        <v>8133133.35176</v>
      </c>
      <c r="E14" s="283"/>
      <c r="G14" s="396"/>
      <c r="H14" s="396"/>
      <c r="I14" s="7"/>
      <c r="J14" s="7"/>
      <c r="K14" s="7"/>
      <c r="L14" s="213"/>
      <c r="M14" s="397"/>
      <c r="N14" s="397"/>
      <c r="O14" s="397"/>
      <c r="P14" s="396"/>
    </row>
    <row r="15" spans="1:16" ht="12.75">
      <c r="A15" s="89" t="s">
        <v>22</v>
      </c>
      <c r="B15" s="198">
        <v>580036.7526079897</v>
      </c>
      <c r="C15" s="199">
        <v>2760979.825935359</v>
      </c>
      <c r="D15" s="199">
        <v>2505762.43391</v>
      </c>
      <c r="E15" s="283"/>
      <c r="G15" s="396"/>
      <c r="H15" s="396"/>
      <c r="I15" s="7"/>
      <c r="J15" s="7"/>
      <c r="K15" s="7"/>
      <c r="L15" s="213"/>
      <c r="M15" s="397"/>
      <c r="N15" s="397"/>
      <c r="O15" s="397"/>
      <c r="P15" s="396"/>
    </row>
    <row r="16" spans="1:16" ht="12.75">
      <c r="A16" s="89" t="s">
        <v>23</v>
      </c>
      <c r="B16" s="198">
        <v>614364.4917325699</v>
      </c>
      <c r="C16" s="199">
        <v>3252865.4629892227</v>
      </c>
      <c r="D16" s="199">
        <v>2900422.46604</v>
      </c>
      <c r="E16" s="283"/>
      <c r="G16" s="396"/>
      <c r="H16" s="396"/>
      <c r="I16" s="7"/>
      <c r="J16" s="7"/>
      <c r="K16" s="7"/>
      <c r="L16" s="213"/>
      <c r="M16" s="397"/>
      <c r="N16" s="397"/>
      <c r="O16" s="397"/>
      <c r="P16" s="396"/>
    </row>
    <row r="17" spans="1:16" ht="12.75">
      <c r="A17" s="89" t="s">
        <v>24</v>
      </c>
      <c r="B17" s="198">
        <v>565647.8286096284</v>
      </c>
      <c r="C17" s="199">
        <v>1482480.1908285078</v>
      </c>
      <c r="D17" s="199">
        <v>1536096.01458</v>
      </c>
      <c r="E17" s="283"/>
      <c r="G17" s="396"/>
      <c r="H17" s="396"/>
      <c r="I17" s="7"/>
      <c r="J17" s="7"/>
      <c r="K17" s="7"/>
      <c r="L17" s="213"/>
      <c r="M17" s="397"/>
      <c r="N17" s="397"/>
      <c r="O17" s="397"/>
      <c r="P17" s="396"/>
    </row>
    <row r="18" spans="1:16" ht="12.75">
      <c r="A18" s="89" t="s">
        <v>25</v>
      </c>
      <c r="B18" s="198">
        <v>262645.8875821384</v>
      </c>
      <c r="C18" s="199">
        <v>1528448.4337575343</v>
      </c>
      <c r="D18" s="199">
        <v>1343320.741</v>
      </c>
      <c r="E18" s="283"/>
      <c r="G18" s="396"/>
      <c r="H18" s="396"/>
      <c r="I18" s="7"/>
      <c r="J18" s="7"/>
      <c r="K18" s="7"/>
      <c r="L18" s="213"/>
      <c r="M18" s="397"/>
      <c r="N18" s="397"/>
      <c r="O18" s="397"/>
      <c r="P18" s="396"/>
    </row>
    <row r="19" spans="1:16" ht="12.75">
      <c r="A19" s="89" t="s">
        <v>26</v>
      </c>
      <c r="B19" s="198">
        <v>502762.6849805252</v>
      </c>
      <c r="C19" s="199">
        <v>2764034.8336559804</v>
      </c>
      <c r="D19" s="199">
        <v>2450098.13898</v>
      </c>
      <c r="E19" s="283"/>
      <c r="G19" s="396"/>
      <c r="H19" s="396"/>
      <c r="I19" s="7"/>
      <c r="J19" s="7"/>
      <c r="K19" s="7"/>
      <c r="L19" s="213"/>
      <c r="M19" s="397"/>
      <c r="N19" s="397"/>
      <c r="O19" s="397"/>
      <c r="P19" s="396"/>
    </row>
    <row r="20" spans="1:16" ht="12.75">
      <c r="A20" s="89" t="s">
        <v>27</v>
      </c>
      <c r="B20" s="198">
        <v>2855217.4582759216</v>
      </c>
      <c r="C20" s="199">
        <v>17977890.727578342</v>
      </c>
      <c r="D20" s="199">
        <v>15624831.13939</v>
      </c>
      <c r="E20" s="283"/>
      <c r="G20" s="396"/>
      <c r="H20" s="396"/>
      <c r="I20" s="7"/>
      <c r="J20" s="7"/>
      <c r="K20" s="7"/>
      <c r="L20" s="213"/>
      <c r="M20" s="397"/>
      <c r="N20" s="397"/>
      <c r="O20" s="397"/>
      <c r="P20" s="396"/>
    </row>
    <row r="21" spans="1:16" ht="12.75">
      <c r="A21" s="89" t="s">
        <v>28</v>
      </c>
      <c r="B21" s="198">
        <v>810718.0977180256</v>
      </c>
      <c r="C21" s="199">
        <v>4682766.678152839</v>
      </c>
      <c r="D21" s="199">
        <v>4120113.5819</v>
      </c>
      <c r="E21" s="283"/>
      <c r="G21" s="396"/>
      <c r="H21" s="396"/>
      <c r="I21" s="7"/>
      <c r="J21" s="7"/>
      <c r="K21" s="7"/>
      <c r="L21" s="213"/>
      <c r="M21" s="397"/>
      <c r="N21" s="397"/>
      <c r="O21" s="397"/>
      <c r="P21" s="396"/>
    </row>
    <row r="22" spans="1:16" ht="21" customHeight="1" thickBot="1">
      <c r="A22" s="39" t="s">
        <v>13</v>
      </c>
      <c r="B22" s="146">
        <f>SUM(B7:B21)</f>
        <v>15832339.882549837</v>
      </c>
      <c r="C22" s="146">
        <f>SUM(C7:C21)</f>
        <v>84376607.87661172</v>
      </c>
      <c r="D22" s="146">
        <f>SUM(D7:D21)</f>
        <v>75156710.81937</v>
      </c>
      <c r="E22" s="283"/>
      <c r="G22" s="396"/>
      <c r="H22" s="204"/>
      <c r="I22" s="7"/>
      <c r="J22" s="7"/>
      <c r="K22" s="7"/>
      <c r="L22" s="213"/>
      <c r="M22" s="397"/>
      <c r="N22" s="397"/>
      <c r="O22" s="397"/>
      <c r="P22" s="396"/>
    </row>
    <row r="23" spans="1:16" ht="13.5" thickTop="1">
      <c r="A23" s="487"/>
      <c r="B23" s="488"/>
      <c r="C23" s="488"/>
      <c r="D23" s="488"/>
      <c r="G23" s="396"/>
      <c r="H23" s="396"/>
      <c r="I23" s="7"/>
      <c r="J23" s="7"/>
      <c r="K23" s="7"/>
      <c r="L23" s="396"/>
      <c r="M23" s="396"/>
      <c r="N23" s="396"/>
      <c r="O23" s="396"/>
      <c r="P23" s="396"/>
    </row>
    <row r="24" spans="1:16" ht="12.75">
      <c r="A24" s="201" t="s">
        <v>224</v>
      </c>
      <c r="B24" s="202"/>
      <c r="C24" s="251" t="s">
        <v>125</v>
      </c>
      <c r="D24" s="204">
        <v>5655000</v>
      </c>
      <c r="G24" s="396"/>
      <c r="H24" s="396"/>
      <c r="I24" s="7"/>
      <c r="J24" s="7"/>
      <c r="K24" s="7"/>
      <c r="L24" s="396"/>
      <c r="M24" s="396"/>
      <c r="N24" s="396"/>
      <c r="O24" s="396"/>
      <c r="P24" s="396"/>
    </row>
    <row r="25" spans="1:16" ht="12.75">
      <c r="A25" s="201" t="s">
        <v>225</v>
      </c>
      <c r="B25" s="202"/>
      <c r="C25" s="251" t="s">
        <v>220</v>
      </c>
      <c r="D25" s="204">
        <v>2400000</v>
      </c>
      <c r="G25" s="396"/>
      <c r="H25" s="396"/>
      <c r="I25" s="7"/>
      <c r="J25" s="7"/>
      <c r="K25" s="7"/>
      <c r="L25" s="396"/>
      <c r="M25" s="396"/>
      <c r="N25" s="396"/>
      <c r="O25" s="396"/>
      <c r="P25" s="396"/>
    </row>
    <row r="26" spans="1:16" ht="12.75">
      <c r="A26" s="201" t="s">
        <v>226</v>
      </c>
      <c r="B26" s="202"/>
      <c r="C26" s="251" t="s">
        <v>221</v>
      </c>
      <c r="D26" s="204">
        <v>8055000</v>
      </c>
      <c r="F26" s="7"/>
      <c r="G26" s="396"/>
      <c r="H26" s="396"/>
      <c r="I26" s="7"/>
      <c r="J26" s="7"/>
      <c r="K26" s="7"/>
      <c r="L26" s="396"/>
      <c r="M26" s="396"/>
      <c r="N26" s="396"/>
      <c r="O26" s="396"/>
      <c r="P26" s="396"/>
    </row>
    <row r="27" spans="1:16" ht="12.75">
      <c r="A27" s="201" t="s">
        <v>601</v>
      </c>
      <c r="B27" s="201"/>
      <c r="C27" s="251" t="s">
        <v>222</v>
      </c>
      <c r="D27" s="489">
        <v>0.9789</v>
      </c>
      <c r="G27" s="396"/>
      <c r="H27" s="396"/>
      <c r="I27" s="7"/>
      <c r="J27" s="7"/>
      <c r="K27" s="7"/>
      <c r="L27" s="396"/>
      <c r="M27" s="396"/>
      <c r="N27" s="396"/>
      <c r="O27" s="396"/>
      <c r="P27" s="396"/>
    </row>
    <row r="28" spans="1:11" ht="12.75" customHeight="1">
      <c r="A28" s="250" t="s">
        <v>602</v>
      </c>
      <c r="B28" s="250"/>
      <c r="C28" s="252" t="s">
        <v>223</v>
      </c>
      <c r="D28" s="490">
        <v>7885039.5</v>
      </c>
      <c r="I28" s="7"/>
      <c r="J28" s="7"/>
      <c r="K28" s="7"/>
    </row>
    <row r="29" spans="1:11" ht="23.25" customHeight="1" thickBot="1">
      <c r="A29" s="987" t="s">
        <v>227</v>
      </c>
      <c r="B29" s="987"/>
      <c r="C29" s="987"/>
      <c r="D29" s="491">
        <v>83041750.31937</v>
      </c>
      <c r="I29" s="7"/>
      <c r="J29" s="7"/>
      <c r="K29" s="7"/>
    </row>
    <row r="30" spans="1:11" ht="20.25" customHeight="1" thickTop="1">
      <c r="A30" s="164"/>
      <c r="I30" s="7"/>
      <c r="J30" s="7"/>
      <c r="K30" s="7"/>
    </row>
  </sheetData>
  <sheetProtection/>
  <mergeCells count="5">
    <mergeCell ref="A29:C29"/>
    <mergeCell ref="A1:D1"/>
    <mergeCell ref="A2:D2"/>
    <mergeCell ref="A3:D3"/>
    <mergeCell ref="C4:D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P24"/>
  <sheetViews>
    <sheetView showGridLines="0" zoomScaleSheetLayoutView="100" workbookViewId="0" topLeftCell="A1">
      <selection activeCell="A1" sqref="A1:E1"/>
    </sheetView>
  </sheetViews>
  <sheetFormatPr defaultColWidth="11.421875" defaultRowHeight="12.75"/>
  <cols>
    <col min="1" max="1" width="16.8515625" style="0" customWidth="1"/>
    <col min="2" max="2" width="15.140625" style="0" customWidth="1"/>
    <col min="3" max="4" width="15.421875" style="0" customWidth="1"/>
    <col min="5" max="5" width="17.140625" style="0" customWidth="1"/>
  </cols>
  <sheetData>
    <row r="1" spans="1:5" ht="24.75" customHeight="1">
      <c r="A1" s="968" t="s">
        <v>66</v>
      </c>
      <c r="B1" s="968"/>
      <c r="C1" s="968"/>
      <c r="D1" s="968"/>
      <c r="E1" s="968"/>
    </row>
    <row r="2" spans="1:5" ht="12.75">
      <c r="A2" s="968" t="s">
        <v>182</v>
      </c>
      <c r="B2" s="968"/>
      <c r="C2" s="968"/>
      <c r="D2" s="968"/>
      <c r="E2" s="968"/>
    </row>
    <row r="3" spans="1:5" ht="12.75">
      <c r="A3" s="968" t="s">
        <v>5</v>
      </c>
      <c r="B3" s="968"/>
      <c r="C3" s="968"/>
      <c r="D3" s="968"/>
      <c r="E3" s="968"/>
    </row>
    <row r="4" spans="1:5" ht="13.5" customHeight="1" thickBot="1">
      <c r="A4" s="233"/>
      <c r="B4" s="233"/>
      <c r="C4" s="233"/>
      <c r="D4" s="975" t="s">
        <v>10</v>
      </c>
      <c r="E4" s="975"/>
    </row>
    <row r="5" spans="1:5" ht="13.5" customHeight="1" thickTop="1">
      <c r="A5" s="984" t="s">
        <v>52</v>
      </c>
      <c r="B5" s="991" t="s">
        <v>1</v>
      </c>
      <c r="C5" s="988" t="s">
        <v>606</v>
      </c>
      <c r="D5" s="988" t="s">
        <v>600</v>
      </c>
      <c r="E5" s="988" t="s">
        <v>180</v>
      </c>
    </row>
    <row r="6" spans="1:5" ht="45.75" customHeight="1">
      <c r="A6" s="990"/>
      <c r="B6" s="992"/>
      <c r="C6" s="989"/>
      <c r="D6" s="989"/>
      <c r="E6" s="989"/>
    </row>
    <row r="7" spans="1:5" ht="18" customHeight="1">
      <c r="A7" s="985"/>
      <c r="B7" s="246" t="s">
        <v>35</v>
      </c>
      <c r="C7" s="206" t="s">
        <v>228</v>
      </c>
      <c r="D7" s="197" t="s">
        <v>6</v>
      </c>
      <c r="E7" s="206" t="s">
        <v>2</v>
      </c>
    </row>
    <row r="8" spans="1:16" ht="12.75">
      <c r="A8" s="89" t="s">
        <v>14</v>
      </c>
      <c r="B8" s="587">
        <v>17.03261124242279</v>
      </c>
      <c r="C8" s="153">
        <v>14144178.500801677</v>
      </c>
      <c r="D8" s="153">
        <v>15623744.14458</v>
      </c>
      <c r="E8" s="153">
        <f>+C8-D8</f>
        <v>-1479565.6437783223</v>
      </c>
      <c r="G8" s="249"/>
      <c r="K8" s="7"/>
      <c r="L8" s="7"/>
      <c r="M8" s="7"/>
      <c r="N8" s="7"/>
      <c r="O8" s="7"/>
      <c r="P8" s="7"/>
    </row>
    <row r="9" spans="1:15" ht="12.75">
      <c r="A9" s="89" t="s">
        <v>15</v>
      </c>
      <c r="B9" s="587">
        <v>6.660617481268001</v>
      </c>
      <c r="C9" s="153">
        <v>5531093.338522884</v>
      </c>
      <c r="D9" s="153">
        <v>4193084.54297</v>
      </c>
      <c r="E9" s="153">
        <f aca="true" t="shared" si="0" ref="E9:E22">+C9-D9</f>
        <v>1338008.7955528842</v>
      </c>
      <c r="G9" s="249"/>
      <c r="K9" s="7"/>
      <c r="L9" s="7"/>
      <c r="M9" s="7"/>
      <c r="N9" s="7"/>
      <c r="O9" s="7"/>
    </row>
    <row r="10" spans="1:15" ht="12.75">
      <c r="A10" s="89" t="s">
        <v>16</v>
      </c>
      <c r="B10" s="587">
        <v>18.775800214043276</v>
      </c>
      <c r="C10" s="153">
        <v>15591753.134209555</v>
      </c>
      <c r="D10" s="153">
        <v>11155958.33179</v>
      </c>
      <c r="E10" s="153">
        <f>+C10-D10</f>
        <v>4435794.802419554</v>
      </c>
      <c r="G10" s="249"/>
      <c r="K10" s="7"/>
      <c r="L10" s="7"/>
      <c r="M10" s="7"/>
      <c r="N10" s="7"/>
      <c r="O10" s="7"/>
    </row>
    <row r="11" spans="1:15" ht="12.75">
      <c r="A11" s="89" t="s">
        <v>17</v>
      </c>
      <c r="B11" s="587">
        <v>2.502224788403712</v>
      </c>
      <c r="C11" s="153">
        <v>2077891.261215595</v>
      </c>
      <c r="D11" s="153">
        <v>1811355.26783</v>
      </c>
      <c r="E11" s="153">
        <f t="shared" si="0"/>
        <v>266535.99338559504</v>
      </c>
      <c r="G11" s="249"/>
      <c r="K11" s="7"/>
      <c r="L11" s="7"/>
      <c r="M11" s="7"/>
      <c r="N11" s="7"/>
      <c r="O11" s="7"/>
    </row>
    <row r="12" spans="1:15" ht="12.75">
      <c r="A12" s="89" t="s">
        <v>18</v>
      </c>
      <c r="B12" s="587">
        <v>1.345676396268591</v>
      </c>
      <c r="C12" s="153">
        <v>1117473.2330960592</v>
      </c>
      <c r="D12" s="153">
        <v>1088812.18491</v>
      </c>
      <c r="E12" s="153">
        <f t="shared" si="0"/>
        <v>28661.04818605911</v>
      </c>
      <c r="G12" s="249"/>
      <c r="K12" s="7"/>
      <c r="L12" s="7"/>
      <c r="M12" s="7"/>
      <c r="N12" s="7"/>
      <c r="O12" s="7"/>
    </row>
    <row r="13" spans="1:15" ht="12.75">
      <c r="A13" s="89" t="s">
        <v>19</v>
      </c>
      <c r="B13" s="587">
        <v>0.7438797183348377</v>
      </c>
      <c r="C13" s="153">
        <v>617730.7383760487</v>
      </c>
      <c r="D13" s="153">
        <v>572611.92914</v>
      </c>
      <c r="E13" s="153">
        <f t="shared" si="0"/>
        <v>45118.80923604872</v>
      </c>
      <c r="G13" s="249"/>
      <c r="K13" s="7"/>
      <c r="L13" s="7"/>
      <c r="M13" s="7"/>
      <c r="N13" s="7"/>
      <c r="O13" s="7"/>
    </row>
    <row r="14" spans="1:15" ht="12.75">
      <c r="A14" s="89" t="s">
        <v>20</v>
      </c>
      <c r="B14" s="587">
        <v>3.304081551200756</v>
      </c>
      <c r="C14" s="153">
        <v>2743767.152096499</v>
      </c>
      <c r="D14" s="153">
        <v>2097366.55059</v>
      </c>
      <c r="E14" s="153">
        <f t="shared" si="0"/>
        <v>646400.6015064991</v>
      </c>
      <c r="G14" s="249"/>
      <c r="K14" s="7"/>
      <c r="L14" s="7"/>
      <c r="M14" s="7"/>
      <c r="N14" s="7"/>
      <c r="O14" s="7"/>
    </row>
    <row r="15" spans="1:15" ht="12.75">
      <c r="A15" s="89" t="s">
        <v>21</v>
      </c>
      <c r="B15" s="587">
        <v>11.037484379824212</v>
      </c>
      <c r="C15" s="153">
        <v>9165720.220233086</v>
      </c>
      <c r="D15" s="153">
        <v>8133133.35176</v>
      </c>
      <c r="E15" s="153">
        <f t="shared" si="0"/>
        <v>1032586.8684730865</v>
      </c>
      <c r="G15" s="249"/>
      <c r="K15" s="7"/>
      <c r="L15" s="7"/>
      <c r="M15" s="7"/>
      <c r="N15" s="7"/>
      <c r="O15" s="7"/>
    </row>
    <row r="16" spans="1:15" ht="12.75">
      <c r="A16" s="89" t="s">
        <v>22</v>
      </c>
      <c r="B16" s="587">
        <v>3.2004483011796854</v>
      </c>
      <c r="C16" s="153">
        <v>2657708.287366153</v>
      </c>
      <c r="D16" s="153">
        <v>2505762.43391</v>
      </c>
      <c r="E16" s="153">
        <f t="shared" si="0"/>
        <v>151945.85345615307</v>
      </c>
      <c r="G16" s="249"/>
      <c r="K16" s="7"/>
      <c r="L16" s="7"/>
      <c r="M16" s="7"/>
      <c r="N16" s="7"/>
      <c r="O16" s="7"/>
    </row>
    <row r="17" spans="1:15" ht="12.75">
      <c r="A17" s="89" t="s">
        <v>23</v>
      </c>
      <c r="B17" s="587">
        <v>4.854585009772775</v>
      </c>
      <c r="C17" s="153">
        <v>4031332.362857071</v>
      </c>
      <c r="D17" s="153">
        <v>2900422.46604</v>
      </c>
      <c r="E17" s="153">
        <f t="shared" si="0"/>
        <v>1130909.8968170714</v>
      </c>
      <c r="G17" s="249"/>
      <c r="K17" s="7"/>
      <c r="L17" s="7"/>
      <c r="M17" s="7"/>
      <c r="N17" s="7"/>
      <c r="O17" s="7"/>
    </row>
    <row r="18" spans="1:15" ht="12.75">
      <c r="A18" s="89" t="s">
        <v>24</v>
      </c>
      <c r="B18" s="587">
        <v>4.909006348446481</v>
      </c>
      <c r="C18" s="153">
        <v>4076524.795038949</v>
      </c>
      <c r="D18" s="153">
        <v>1536096.01458</v>
      </c>
      <c r="E18" s="153">
        <f t="shared" si="0"/>
        <v>2540428.7804589495</v>
      </c>
      <c r="G18" s="249"/>
      <c r="K18" s="7"/>
      <c r="L18" s="7"/>
      <c r="M18" s="7"/>
      <c r="N18" s="7"/>
      <c r="O18" s="7"/>
    </row>
    <row r="19" spans="1:15" ht="12.75">
      <c r="A19" s="89" t="s">
        <v>25</v>
      </c>
      <c r="B19" s="587">
        <v>2.5926449356266636</v>
      </c>
      <c r="C19" s="153">
        <v>2152977.734110885</v>
      </c>
      <c r="D19" s="153">
        <v>1343320.741</v>
      </c>
      <c r="E19" s="153">
        <f t="shared" si="0"/>
        <v>809656.9931108849</v>
      </c>
      <c r="G19" s="249"/>
      <c r="K19" s="7"/>
      <c r="L19" s="7"/>
      <c r="M19" s="7"/>
      <c r="N19" s="7"/>
      <c r="O19" s="7"/>
    </row>
    <row r="20" spans="1:15" ht="12.75">
      <c r="A20" s="89" t="s">
        <v>26</v>
      </c>
      <c r="B20" s="587">
        <v>2.543336174560757</v>
      </c>
      <c r="C20" s="153">
        <v>2112030.87586096</v>
      </c>
      <c r="D20" s="153">
        <v>2450098.13898</v>
      </c>
      <c r="E20" s="153">
        <f t="shared" si="0"/>
        <v>-338067.2631190396</v>
      </c>
      <c r="G20" s="249"/>
      <c r="K20" s="7"/>
      <c r="L20" s="7"/>
      <c r="M20" s="7"/>
      <c r="N20" s="7"/>
      <c r="O20" s="7"/>
    </row>
    <row r="21" spans="1:15" ht="12.75">
      <c r="A21" s="89" t="s">
        <v>27</v>
      </c>
      <c r="B21" s="587">
        <v>14.469090216969072</v>
      </c>
      <c r="C21" s="153">
        <v>12015385.771459848</v>
      </c>
      <c r="D21" s="153">
        <v>15624831.13939</v>
      </c>
      <c r="E21" s="153">
        <f t="shared" si="0"/>
        <v>-3609445.3679301515</v>
      </c>
      <c r="G21" s="249"/>
      <c r="K21" s="7"/>
      <c r="L21" s="7"/>
      <c r="M21" s="7"/>
      <c r="N21" s="7"/>
      <c r="O21" s="7"/>
    </row>
    <row r="22" spans="1:15" ht="12.75">
      <c r="A22" s="89" t="s">
        <v>28</v>
      </c>
      <c r="B22" s="587">
        <v>6.028513241678389</v>
      </c>
      <c r="C22" s="153">
        <v>5006182.914124726</v>
      </c>
      <c r="D22" s="153">
        <v>4120113.5819</v>
      </c>
      <c r="E22" s="153">
        <f t="shared" si="0"/>
        <v>886069.3322247262</v>
      </c>
      <c r="G22" s="249"/>
      <c r="K22" s="7"/>
      <c r="L22" s="7"/>
      <c r="M22" s="7"/>
      <c r="N22" s="7"/>
      <c r="O22" s="7"/>
    </row>
    <row r="23" spans="1:15" ht="21" customHeight="1" thickBot="1">
      <c r="A23" s="39" t="s">
        <v>34</v>
      </c>
      <c r="B23" s="732">
        <f>SUM(B8:B22)</f>
        <v>100</v>
      </c>
      <c r="C23" s="146">
        <f>SUM(C8:C22)</f>
        <v>83041750.31937</v>
      </c>
      <c r="D23" s="146">
        <f>SUM(D8:D22)</f>
        <v>75156710.81937</v>
      </c>
      <c r="E23" s="146">
        <f>SUM(E8:E22)</f>
        <v>7885039.499999998</v>
      </c>
      <c r="G23" s="249"/>
      <c r="K23" s="7"/>
      <c r="L23" s="7"/>
      <c r="M23" s="7"/>
      <c r="N23" s="7"/>
      <c r="O23" s="7"/>
    </row>
    <row r="24" ht="20.25" customHeight="1" thickTop="1">
      <c r="A24" s="164" t="s">
        <v>480</v>
      </c>
    </row>
  </sheetData>
  <sheetProtection/>
  <mergeCells count="9">
    <mergeCell ref="E5:E6"/>
    <mergeCell ref="A3:E3"/>
    <mergeCell ref="A2:E2"/>
    <mergeCell ref="A1:E1"/>
    <mergeCell ref="A5:A7"/>
    <mergeCell ref="B5:B6"/>
    <mergeCell ref="C5:C6"/>
    <mergeCell ref="D5:D6"/>
    <mergeCell ref="D4:E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9" r:id="rId1"/>
  <ignoredErrors>
    <ignoredError sqref="B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25"/>
  <sheetViews>
    <sheetView showGridLines="0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20.7109375" style="0" customWidth="1"/>
    <col min="2" max="3" width="13.140625" style="0" customWidth="1"/>
    <col min="4" max="4" width="16.140625" style="0" customWidth="1"/>
    <col min="5" max="8" width="13.140625" style="0" customWidth="1"/>
    <col min="9" max="9" width="14.8515625" style="0" customWidth="1"/>
    <col min="10" max="10" width="14.00390625" style="0" customWidth="1"/>
    <col min="11" max="11" width="17.8515625" style="0" customWidth="1"/>
  </cols>
  <sheetData>
    <row r="1" spans="1:8" s="50" customFormat="1" ht="20.25" customHeight="1">
      <c r="A1" s="968" t="s">
        <v>193</v>
      </c>
      <c r="B1" s="968"/>
      <c r="C1" s="968"/>
      <c r="D1" s="968"/>
      <c r="E1" s="968"/>
      <c r="F1" s="968"/>
      <c r="G1" s="216"/>
      <c r="H1" s="216"/>
    </row>
    <row r="2" spans="1:8" s="50" customFormat="1" ht="27" customHeight="1">
      <c r="A2" s="977" t="s">
        <v>483</v>
      </c>
      <c r="B2" s="977"/>
      <c r="C2" s="977"/>
      <c r="D2" s="977"/>
      <c r="E2" s="977"/>
      <c r="F2" s="977"/>
      <c r="G2" s="216"/>
      <c r="H2" s="216"/>
    </row>
    <row r="3" spans="1:8" s="50" customFormat="1" ht="13.5" thickBot="1">
      <c r="A3"/>
      <c r="B3"/>
      <c r="C3"/>
      <c r="D3"/>
      <c r="E3" s="975" t="s">
        <v>10</v>
      </c>
      <c r="F3" s="975"/>
      <c r="G3" s="344"/>
      <c r="H3" s="342"/>
    </row>
    <row r="4" spans="1:8" ht="20.25" customHeight="1" thickTop="1">
      <c r="A4" s="984" t="s">
        <v>194</v>
      </c>
      <c r="B4" s="993" t="s">
        <v>484</v>
      </c>
      <c r="C4" s="996" t="s">
        <v>217</v>
      </c>
      <c r="D4" s="993" t="s">
        <v>603</v>
      </c>
      <c r="E4" s="996" t="s">
        <v>485</v>
      </c>
      <c r="F4" s="996" t="s">
        <v>486</v>
      </c>
      <c r="G4" s="995"/>
      <c r="H4" s="995"/>
    </row>
    <row r="5" spans="1:8" s="46" customFormat="1" ht="76.5" customHeight="1">
      <c r="A5" s="990"/>
      <c r="B5" s="994"/>
      <c r="C5" s="997"/>
      <c r="D5" s="994"/>
      <c r="E5" s="997"/>
      <c r="F5" s="997"/>
      <c r="G5" s="995"/>
      <c r="H5" s="995"/>
    </row>
    <row r="6" spans="1:8" ht="24" customHeight="1">
      <c r="A6" s="985"/>
      <c r="B6" s="192" t="s">
        <v>35</v>
      </c>
      <c r="C6" s="192" t="s">
        <v>36</v>
      </c>
      <c r="D6" s="192" t="s">
        <v>37</v>
      </c>
      <c r="E6" s="192" t="s">
        <v>53</v>
      </c>
      <c r="F6" s="192" t="s">
        <v>609</v>
      </c>
      <c r="G6" s="211"/>
      <c r="H6" s="211"/>
    </row>
    <row r="7" spans="1:19" s="93" customFormat="1" ht="12.75">
      <c r="A7" s="89" t="s">
        <v>14</v>
      </c>
      <c r="B7" s="22">
        <v>711292.6167445787</v>
      </c>
      <c r="C7" s="22">
        <v>0</v>
      </c>
      <c r="D7" s="22">
        <v>-17651.253088218196</v>
      </c>
      <c r="E7" s="22">
        <f>SUM(B7:D7)</f>
        <v>693641.3636563605</v>
      </c>
      <c r="F7" s="337">
        <v>679005.5308832113</v>
      </c>
      <c r="G7" s="343"/>
      <c r="H7" s="343"/>
      <c r="I7" s="112"/>
      <c r="J7" s="112"/>
      <c r="K7" s="112"/>
      <c r="L7" s="154"/>
      <c r="M7" s="102"/>
      <c r="N7" s="102"/>
      <c r="O7" s="102"/>
      <c r="P7" s="102"/>
      <c r="Q7" s="102"/>
      <c r="R7" s="102"/>
      <c r="S7" s="102"/>
    </row>
    <row r="8" spans="1:18" s="93" customFormat="1" ht="12.75">
      <c r="A8" s="89" t="s">
        <v>15</v>
      </c>
      <c r="B8" s="22">
        <v>540682.0919321763</v>
      </c>
      <c r="C8" s="22">
        <v>0</v>
      </c>
      <c r="D8" s="22">
        <v>-6649.702178628738</v>
      </c>
      <c r="E8" s="22">
        <f aca="true" t="shared" si="0" ref="E8:E21">SUM(B8:D8)</f>
        <v>534032.3897535475</v>
      </c>
      <c r="F8" s="337">
        <v>522764.30632974766</v>
      </c>
      <c r="G8" s="343"/>
      <c r="H8" s="343"/>
      <c r="I8" s="112"/>
      <c r="J8" s="112"/>
      <c r="K8" s="112"/>
      <c r="L8" s="154"/>
      <c r="M8" s="102"/>
      <c r="N8" s="102"/>
      <c r="O8" s="102"/>
      <c r="P8" s="102"/>
      <c r="Q8" s="102"/>
      <c r="R8" s="102"/>
    </row>
    <row r="9" spans="1:18" s="93" customFormat="1" ht="12.75">
      <c r="A9" s="89" t="s">
        <v>16</v>
      </c>
      <c r="B9" s="22">
        <v>467399.1813009152</v>
      </c>
      <c r="C9" s="22">
        <v>0</v>
      </c>
      <c r="D9" s="22">
        <v>-18260.928780927068</v>
      </c>
      <c r="E9" s="22">
        <f t="shared" si="0"/>
        <v>449138.2525199881</v>
      </c>
      <c r="F9" s="337">
        <v>439661.43539181637</v>
      </c>
      <c r="G9" s="343"/>
      <c r="H9" s="343"/>
      <c r="I9" s="112"/>
      <c r="J9" s="112"/>
      <c r="K9" s="112"/>
      <c r="L9" s="154"/>
      <c r="M9" s="102"/>
      <c r="N9" s="102"/>
      <c r="O9" s="102"/>
      <c r="P9" s="102"/>
      <c r="Q9" s="102"/>
      <c r="R9" s="102"/>
    </row>
    <row r="10" spans="1:18" s="93" customFormat="1" ht="12.75">
      <c r="A10" s="89" t="s">
        <v>17</v>
      </c>
      <c r="B10" s="22">
        <v>169312.92971268386</v>
      </c>
      <c r="C10" s="22">
        <v>0</v>
      </c>
      <c r="D10" s="22">
        <v>-2578.363436189923</v>
      </c>
      <c r="E10" s="22">
        <f t="shared" si="0"/>
        <v>166734.56627649395</v>
      </c>
      <c r="F10" s="337">
        <v>163216.46692805993</v>
      </c>
      <c r="G10" s="343"/>
      <c r="H10" s="343"/>
      <c r="I10" s="112"/>
      <c r="J10" s="112"/>
      <c r="K10" s="112"/>
      <c r="L10" s="154"/>
      <c r="M10" s="102"/>
      <c r="N10" s="102"/>
      <c r="O10" s="102"/>
      <c r="P10" s="102"/>
      <c r="Q10" s="102"/>
      <c r="R10" s="102"/>
    </row>
    <row r="11" spans="1:18" s="93" customFormat="1" ht="12.75">
      <c r="A11" s="89" t="s">
        <v>18</v>
      </c>
      <c r="B11" s="22">
        <v>440310.38012977195</v>
      </c>
      <c r="C11" s="22">
        <v>0</v>
      </c>
      <c r="D11" s="22">
        <v>-1295.0900491234488</v>
      </c>
      <c r="E11" s="22">
        <f t="shared" si="0"/>
        <v>439015.2900806485</v>
      </c>
      <c r="F11" s="337">
        <v>429752.0674599468</v>
      </c>
      <c r="G11" s="343"/>
      <c r="H11" s="343"/>
      <c r="I11" s="112"/>
      <c r="J11" s="112"/>
      <c r="K11" s="112"/>
      <c r="L11" s="154"/>
      <c r="M11" s="102"/>
      <c r="N11" s="102"/>
      <c r="O11" s="102"/>
      <c r="P11" s="102"/>
      <c r="Q11" s="102"/>
      <c r="R11" s="102"/>
    </row>
    <row r="12" spans="1:18" s="93" customFormat="1" ht="12.75">
      <c r="A12" s="89" t="s">
        <v>19</v>
      </c>
      <c r="B12" s="22">
        <v>190856.66580941153</v>
      </c>
      <c r="C12" s="22">
        <v>0</v>
      </c>
      <c r="D12" s="22">
        <v>-740.3258341551914</v>
      </c>
      <c r="E12" s="22">
        <f t="shared" si="0"/>
        <v>190116.33997525633</v>
      </c>
      <c r="F12" s="337">
        <v>186104.8852017784</v>
      </c>
      <c r="G12" s="343"/>
      <c r="H12" s="343"/>
      <c r="I12" s="112"/>
      <c r="J12" s="112"/>
      <c r="K12" s="112"/>
      <c r="L12" s="154"/>
      <c r="M12" s="102"/>
      <c r="N12" s="102"/>
      <c r="O12" s="102"/>
      <c r="P12" s="102"/>
      <c r="Q12" s="102"/>
      <c r="R12" s="102"/>
    </row>
    <row r="13" spans="1:18" s="93" customFormat="1" ht="12.75">
      <c r="A13" s="89" t="s">
        <v>20</v>
      </c>
      <c r="B13" s="22">
        <v>-176529.18373492587</v>
      </c>
      <c r="C13" s="22">
        <v>0</v>
      </c>
      <c r="D13" s="22">
        <v>-3250.1166506800596</v>
      </c>
      <c r="E13" s="22">
        <f t="shared" si="0"/>
        <v>-179779.30038560592</v>
      </c>
      <c r="F13" s="337">
        <v>-175985.95714746963</v>
      </c>
      <c r="G13" s="343"/>
      <c r="H13" s="343"/>
      <c r="I13" s="112"/>
      <c r="J13" s="112"/>
      <c r="K13" s="112"/>
      <c r="L13" s="154"/>
      <c r="M13" s="102"/>
      <c r="N13" s="102"/>
      <c r="O13" s="102"/>
      <c r="P13" s="102"/>
      <c r="Q13" s="102"/>
      <c r="R13" s="102"/>
    </row>
    <row r="14" spans="1:18" s="93" customFormat="1" ht="12.75">
      <c r="A14" s="89" t="s">
        <v>21</v>
      </c>
      <c r="B14" s="22">
        <v>-1281050.7019520598</v>
      </c>
      <c r="C14" s="22">
        <v>0</v>
      </c>
      <c r="D14" s="22">
        <v>-11137.053914201813</v>
      </c>
      <c r="E14" s="22">
        <f t="shared" si="0"/>
        <v>-1292187.7558662617</v>
      </c>
      <c r="F14" s="337">
        <v>-1264922.5942174834</v>
      </c>
      <c r="G14" s="343"/>
      <c r="H14" s="343"/>
      <c r="I14" s="112"/>
      <c r="J14" s="112"/>
      <c r="K14" s="112"/>
      <c r="L14" s="154"/>
      <c r="M14" s="102"/>
      <c r="N14" s="102"/>
      <c r="O14" s="102"/>
      <c r="P14" s="102"/>
      <c r="Q14" s="102"/>
      <c r="R14" s="102"/>
    </row>
    <row r="15" spans="1:18" s="93" customFormat="1" ht="12.75">
      <c r="A15" s="89" t="s">
        <v>22</v>
      </c>
      <c r="B15" s="22">
        <v>251054.8580986482</v>
      </c>
      <c r="C15" s="22">
        <v>0</v>
      </c>
      <c r="D15" s="22">
        <v>-3227.753235588229</v>
      </c>
      <c r="E15" s="22">
        <f t="shared" si="0"/>
        <v>247827.10486305997</v>
      </c>
      <c r="F15" s="337">
        <v>242597.9529504494</v>
      </c>
      <c r="G15" s="343"/>
      <c r="H15" s="343"/>
      <c r="I15" s="112"/>
      <c r="J15" s="112"/>
      <c r="K15" s="112"/>
      <c r="L15" s="154"/>
      <c r="M15" s="102"/>
      <c r="N15" s="102"/>
      <c r="O15" s="102"/>
      <c r="P15" s="102"/>
      <c r="Q15" s="102"/>
      <c r="R15" s="102"/>
    </row>
    <row r="16" spans="1:18" s="93" customFormat="1" ht="12.75">
      <c r="A16" s="89" t="s">
        <v>23</v>
      </c>
      <c r="B16" s="22">
        <v>75618.17124489133</v>
      </c>
      <c r="C16" s="22">
        <v>0</v>
      </c>
      <c r="D16" s="22">
        <v>-4752.392359438239</v>
      </c>
      <c r="E16" s="22">
        <f t="shared" si="0"/>
        <v>70865.7788854531</v>
      </c>
      <c r="F16" s="337">
        <v>69370.51095097004</v>
      </c>
      <c r="G16" s="343"/>
      <c r="H16" s="343"/>
      <c r="I16" s="112"/>
      <c r="J16" s="112"/>
      <c r="K16" s="112"/>
      <c r="L16" s="154"/>
      <c r="M16" s="102"/>
      <c r="N16" s="102"/>
      <c r="O16" s="102"/>
      <c r="P16" s="102"/>
      <c r="Q16" s="102"/>
      <c r="R16" s="102"/>
    </row>
    <row r="17" spans="1:18" s="93" customFormat="1" ht="12.75">
      <c r="A17" s="89" t="s">
        <v>24</v>
      </c>
      <c r="B17" s="22">
        <v>70872.8726061401</v>
      </c>
      <c r="C17" s="22">
        <v>0</v>
      </c>
      <c r="D17" s="22">
        <v>-4129.848988451788</v>
      </c>
      <c r="E17" s="22">
        <f t="shared" si="0"/>
        <v>66743.0236176883</v>
      </c>
      <c r="F17" s="337">
        <v>65334.74581935508</v>
      </c>
      <c r="G17" s="343"/>
      <c r="H17" s="343"/>
      <c r="I17" s="112"/>
      <c r="J17" s="112"/>
      <c r="K17" s="112"/>
      <c r="L17" s="154"/>
      <c r="M17" s="102"/>
      <c r="N17" s="102"/>
      <c r="O17" s="102"/>
      <c r="P17" s="102"/>
      <c r="Q17" s="102"/>
      <c r="R17" s="102"/>
    </row>
    <row r="18" spans="1:18" s="93" customFormat="1" ht="12.75">
      <c r="A18" s="89" t="s">
        <v>25</v>
      </c>
      <c r="B18" s="22">
        <v>401233.925293739</v>
      </c>
      <c r="C18" s="22">
        <v>0</v>
      </c>
      <c r="D18" s="22">
        <v>-2581.8083487059225</v>
      </c>
      <c r="E18" s="22">
        <f t="shared" si="0"/>
        <v>398652.1169450331</v>
      </c>
      <c r="F18" s="337">
        <v>390240.5572774929</v>
      </c>
      <c r="G18" s="343"/>
      <c r="H18" s="343"/>
      <c r="I18" s="112"/>
      <c r="J18" s="112"/>
      <c r="K18" s="112"/>
      <c r="L18" s="154"/>
      <c r="M18" s="102"/>
      <c r="N18" s="102"/>
      <c r="O18" s="102"/>
      <c r="P18" s="102"/>
      <c r="Q18" s="102"/>
      <c r="R18" s="102"/>
    </row>
    <row r="19" spans="1:18" s="93" customFormat="1" ht="12.75">
      <c r="A19" s="89" t="s">
        <v>26</v>
      </c>
      <c r="B19" s="22">
        <v>-623092.5923501273</v>
      </c>
      <c r="C19" s="22">
        <v>0</v>
      </c>
      <c r="D19" s="22">
        <v>-2752.5136701954852</v>
      </c>
      <c r="E19" s="22">
        <f t="shared" si="0"/>
        <v>-625845.1060203228</v>
      </c>
      <c r="F19" s="337">
        <v>-612639.774283294</v>
      </c>
      <c r="G19" s="343"/>
      <c r="H19" s="343"/>
      <c r="I19" s="112"/>
      <c r="J19" s="112"/>
      <c r="K19" s="112"/>
      <c r="L19" s="154"/>
      <c r="M19" s="102"/>
      <c r="N19" s="102"/>
      <c r="O19" s="102"/>
      <c r="P19" s="102"/>
      <c r="Q19" s="102"/>
      <c r="R19" s="102"/>
    </row>
    <row r="20" spans="1:18" s="93" customFormat="1" ht="12.75">
      <c r="A20" s="89" t="s">
        <v>27</v>
      </c>
      <c r="B20" s="22">
        <v>-661486.9730951169</v>
      </c>
      <c r="C20" s="22">
        <v>0</v>
      </c>
      <c r="D20" s="22">
        <v>-14476.519922960459</v>
      </c>
      <c r="E20" s="22">
        <f t="shared" si="0"/>
        <v>-675963.4930180773</v>
      </c>
      <c r="F20" s="337">
        <v>-661700.6633153959</v>
      </c>
      <c r="G20" s="343"/>
      <c r="H20" s="343"/>
      <c r="I20" s="112"/>
      <c r="J20" s="112"/>
      <c r="K20" s="112"/>
      <c r="L20" s="154"/>
      <c r="M20" s="102"/>
      <c r="N20" s="102"/>
      <c r="O20" s="102"/>
      <c r="P20" s="102"/>
      <c r="Q20" s="102"/>
      <c r="R20" s="102"/>
    </row>
    <row r="21" spans="1:18" s="93" customFormat="1" ht="12.75">
      <c r="A21" s="89" t="s">
        <v>28</v>
      </c>
      <c r="B21" s="22">
        <v>393894.60500280175</v>
      </c>
      <c r="C21" s="22">
        <v>0</v>
      </c>
      <c r="D21" s="22">
        <v>-6056.629879648523</v>
      </c>
      <c r="E21" s="22">
        <f t="shared" si="0"/>
        <v>387837.97512315324</v>
      </c>
      <c r="F21" s="337">
        <v>379654.5938480547</v>
      </c>
      <c r="G21" s="343"/>
      <c r="H21" s="343"/>
      <c r="I21" s="112"/>
      <c r="J21" s="112"/>
      <c r="K21" s="112"/>
      <c r="L21" s="154"/>
      <c r="M21" s="102"/>
      <c r="N21" s="102"/>
      <c r="O21" s="102"/>
      <c r="P21" s="102"/>
      <c r="Q21" s="102"/>
      <c r="R21" s="102"/>
    </row>
    <row r="22" spans="1:18" s="93" customFormat="1" ht="21" customHeight="1">
      <c r="A22" s="176" t="s">
        <v>13</v>
      </c>
      <c r="B22" s="219">
        <f>SUM(B7:B21)</f>
        <v>970368.8467435279</v>
      </c>
      <c r="C22" s="338">
        <f>SUM(C7:C21)</f>
        <v>0</v>
      </c>
      <c r="D22" s="338">
        <f>SUM(D7:D21)</f>
        <v>-99540.30033711309</v>
      </c>
      <c r="E22" s="338">
        <f>SUM(E7:E21)</f>
        <v>870828.5464064146</v>
      </c>
      <c r="F22" s="338">
        <f>SUM(F7:F21)</f>
        <v>852454.0640772393</v>
      </c>
      <c r="G22" s="345"/>
      <c r="H22" s="345"/>
      <c r="I22" s="112"/>
      <c r="J22" s="112"/>
      <c r="M22" s="102"/>
      <c r="N22" s="102"/>
      <c r="O22" s="102"/>
      <c r="P22" s="102"/>
      <c r="Q22" s="102"/>
      <c r="R22" s="102"/>
    </row>
    <row r="23" s="93" customFormat="1" ht="18.75" customHeight="1">
      <c r="A23" s="242" t="s">
        <v>480</v>
      </c>
    </row>
    <row r="24" ht="12.75">
      <c r="H24" s="22"/>
    </row>
    <row r="25" ht="12.75">
      <c r="C25" s="7"/>
    </row>
  </sheetData>
  <sheetProtection/>
  <mergeCells count="11">
    <mergeCell ref="E3:F3"/>
    <mergeCell ref="A1:F1"/>
    <mergeCell ref="A2:F2"/>
    <mergeCell ref="A4:A6"/>
    <mergeCell ref="D4:D5"/>
    <mergeCell ref="G4:G5"/>
    <mergeCell ref="H4:H5"/>
    <mergeCell ref="B4:B5"/>
    <mergeCell ref="C4:C5"/>
    <mergeCell ref="E4:E5"/>
    <mergeCell ref="F4:F5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ignoredErrors>
    <ignoredError sqref="B6:D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27"/>
  <sheetViews>
    <sheetView showGridLines="0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20.140625" style="0" customWidth="1"/>
    <col min="2" max="2" width="15.140625" style="0" customWidth="1"/>
    <col min="3" max="3" width="15.421875" style="0" customWidth="1"/>
    <col min="4" max="4" width="14.28125" style="0" customWidth="1"/>
    <col min="5" max="5" width="15.140625" style="0" customWidth="1"/>
    <col min="6" max="6" width="12.57421875" style="0" bestFit="1" customWidth="1"/>
    <col min="7" max="7" width="13.140625" style="0" customWidth="1"/>
  </cols>
  <sheetData>
    <row r="1" spans="1:5" ht="12.75">
      <c r="A1" s="968" t="s">
        <v>121</v>
      </c>
      <c r="B1" s="968"/>
      <c r="C1" s="968"/>
      <c r="D1" s="968"/>
      <c r="E1" s="968"/>
    </row>
    <row r="2" spans="1:5" ht="24.75" customHeight="1">
      <c r="A2" s="968" t="s">
        <v>196</v>
      </c>
      <c r="B2" s="968"/>
      <c r="C2" s="968"/>
      <c r="D2" s="968"/>
      <c r="E2" s="968"/>
    </row>
    <row r="3" spans="1:5" ht="13.5" customHeight="1" thickBot="1">
      <c r="A3" s="233"/>
      <c r="B3" s="233"/>
      <c r="C3" s="233"/>
      <c r="D3" s="975" t="s">
        <v>10</v>
      </c>
      <c r="E3" s="975"/>
    </row>
    <row r="4" spans="1:5" ht="13.5" customHeight="1" thickTop="1">
      <c r="A4" s="984" t="s">
        <v>52</v>
      </c>
      <c r="B4" s="988" t="s">
        <v>197</v>
      </c>
      <c r="C4" s="991" t="s">
        <v>198</v>
      </c>
      <c r="D4" s="991" t="s">
        <v>199</v>
      </c>
      <c r="E4" s="988" t="s">
        <v>13</v>
      </c>
    </row>
    <row r="5" spans="1:5" ht="45.75" customHeight="1">
      <c r="A5" s="990"/>
      <c r="B5" s="989"/>
      <c r="C5" s="992"/>
      <c r="D5" s="992"/>
      <c r="E5" s="989"/>
    </row>
    <row r="6" spans="1:5" ht="18" customHeight="1">
      <c r="A6" s="985"/>
      <c r="B6" s="206" t="s">
        <v>35</v>
      </c>
      <c r="C6" s="234" t="s">
        <v>36</v>
      </c>
      <c r="D6" s="192" t="s">
        <v>37</v>
      </c>
      <c r="E6" s="206" t="s">
        <v>53</v>
      </c>
    </row>
    <row r="7" spans="1:14" ht="12.75">
      <c r="A7" s="89" t="s">
        <v>14</v>
      </c>
      <c r="B7" s="153">
        <v>0</v>
      </c>
      <c r="C7" s="153">
        <v>945939.57289</v>
      </c>
      <c r="D7" s="153">
        <v>0</v>
      </c>
      <c r="E7" s="153">
        <f>SUM(B7:D7)</f>
        <v>945939.57289</v>
      </c>
      <c r="G7" s="249"/>
      <c r="H7" s="153"/>
      <c r="I7" s="244"/>
      <c r="K7" s="7"/>
      <c r="L7" s="7"/>
      <c r="M7" s="7"/>
      <c r="N7" s="7"/>
    </row>
    <row r="8" spans="1:14" ht="12.75">
      <c r="A8" s="89" t="s">
        <v>15</v>
      </c>
      <c r="B8" s="153">
        <v>192413.21404</v>
      </c>
      <c r="C8" s="153">
        <v>0</v>
      </c>
      <c r="D8" s="153">
        <v>0</v>
      </c>
      <c r="E8" s="153">
        <f aca="true" t="shared" si="0" ref="E8:E21">SUM(B8:D8)</f>
        <v>192413.21404</v>
      </c>
      <c r="G8" s="249"/>
      <c r="H8" s="153"/>
      <c r="I8" s="244"/>
      <c r="K8" s="7"/>
      <c r="L8" s="7"/>
      <c r="M8" s="7"/>
      <c r="N8" s="7"/>
    </row>
    <row r="9" spans="1:14" ht="12.75">
      <c r="A9" s="89" t="s">
        <v>16</v>
      </c>
      <c r="B9" s="153">
        <v>662994.73548</v>
      </c>
      <c r="C9" s="153">
        <v>0</v>
      </c>
      <c r="D9" s="153">
        <v>0</v>
      </c>
      <c r="E9" s="153">
        <f t="shared" si="0"/>
        <v>662994.73548</v>
      </c>
      <c r="G9" s="249"/>
      <c r="H9" s="153"/>
      <c r="I9" s="244"/>
      <c r="K9" s="7"/>
      <c r="L9" s="7"/>
      <c r="M9" s="7"/>
      <c r="N9" s="7"/>
    </row>
    <row r="10" spans="1:14" ht="12.75">
      <c r="A10" s="89" t="s">
        <v>17</v>
      </c>
      <c r="B10" s="153">
        <v>74601.77252</v>
      </c>
      <c r="C10" s="153">
        <v>0</v>
      </c>
      <c r="D10" s="153">
        <v>0</v>
      </c>
      <c r="E10" s="153">
        <f t="shared" si="0"/>
        <v>74601.77252</v>
      </c>
      <c r="G10" s="249"/>
      <c r="H10" s="153"/>
      <c r="I10" s="244"/>
      <c r="K10" s="7"/>
      <c r="L10" s="7"/>
      <c r="M10" s="7"/>
      <c r="N10" s="7"/>
    </row>
    <row r="11" spans="1:14" ht="12.75">
      <c r="A11" s="89" t="s">
        <v>18</v>
      </c>
      <c r="B11" s="153">
        <v>40864.38489</v>
      </c>
      <c r="C11" s="153">
        <v>0</v>
      </c>
      <c r="D11" s="153">
        <v>0</v>
      </c>
      <c r="E11" s="153">
        <f t="shared" si="0"/>
        <v>40864.38489</v>
      </c>
      <c r="G11" s="249"/>
      <c r="H11" s="153"/>
      <c r="I11" s="153"/>
      <c r="K11" s="7"/>
      <c r="L11" s="7"/>
      <c r="M11" s="7"/>
      <c r="N11" s="7"/>
    </row>
    <row r="12" spans="1:14" ht="12.75">
      <c r="A12" s="89" t="s">
        <v>19</v>
      </c>
      <c r="B12" s="153">
        <v>19326.24876</v>
      </c>
      <c r="C12" s="153">
        <v>0</v>
      </c>
      <c r="D12" s="153">
        <v>0</v>
      </c>
      <c r="E12" s="153">
        <f t="shared" si="0"/>
        <v>19326.24876</v>
      </c>
      <c r="G12" s="249"/>
      <c r="H12" s="153"/>
      <c r="I12" s="153"/>
      <c r="K12" s="7"/>
      <c r="L12" s="7"/>
      <c r="M12" s="7"/>
      <c r="N12" s="7"/>
    </row>
    <row r="13" spans="1:14" ht="12.75">
      <c r="A13" s="89" t="s">
        <v>20</v>
      </c>
      <c r="B13" s="153">
        <v>69769.90784</v>
      </c>
      <c r="C13" s="153">
        <v>97459.18023</v>
      </c>
      <c r="D13" s="153">
        <v>0</v>
      </c>
      <c r="E13" s="153">
        <f t="shared" si="0"/>
        <v>167229.08807</v>
      </c>
      <c r="G13" s="249"/>
      <c r="H13" s="153"/>
      <c r="I13" s="153"/>
      <c r="K13" s="7"/>
      <c r="L13" s="7"/>
      <c r="M13" s="7"/>
      <c r="N13" s="7"/>
    </row>
    <row r="14" spans="1:14" ht="12.75">
      <c r="A14" s="89" t="s">
        <v>21</v>
      </c>
      <c r="B14" s="153">
        <v>353998.37722</v>
      </c>
      <c r="C14" s="153">
        <v>761443.57778</v>
      </c>
      <c r="D14" s="153">
        <v>0</v>
      </c>
      <c r="E14" s="153">
        <f t="shared" si="0"/>
        <v>1115441.955</v>
      </c>
      <c r="G14" s="249"/>
      <c r="H14" s="153"/>
      <c r="I14" s="153"/>
      <c r="K14" s="7"/>
      <c r="L14" s="7"/>
      <c r="M14" s="7"/>
      <c r="N14" s="7"/>
    </row>
    <row r="15" spans="1:14" ht="12.75">
      <c r="A15" s="89" t="s">
        <v>22</v>
      </c>
      <c r="B15" s="153">
        <v>77769.87711</v>
      </c>
      <c r="C15" s="153">
        <v>0</v>
      </c>
      <c r="D15" s="153">
        <v>0</v>
      </c>
      <c r="E15" s="153">
        <f t="shared" si="0"/>
        <v>77769.87711</v>
      </c>
      <c r="G15" s="249"/>
      <c r="H15" s="153"/>
      <c r="I15" s="153"/>
      <c r="K15" s="7"/>
      <c r="L15" s="7"/>
      <c r="M15" s="7"/>
      <c r="N15" s="7"/>
    </row>
    <row r="16" spans="1:14" ht="12.75">
      <c r="A16" s="89" t="s">
        <v>23</v>
      </c>
      <c r="B16" s="153">
        <v>156354.85679</v>
      </c>
      <c r="C16" s="153">
        <v>0</v>
      </c>
      <c r="D16" s="153">
        <v>0</v>
      </c>
      <c r="E16" s="153">
        <f t="shared" si="0"/>
        <v>156354.85679</v>
      </c>
      <c r="G16" s="249"/>
      <c r="K16" s="7"/>
      <c r="L16" s="7"/>
      <c r="M16" s="7"/>
      <c r="N16" s="7"/>
    </row>
    <row r="17" spans="1:14" ht="12.75">
      <c r="A17" s="89" t="s">
        <v>24</v>
      </c>
      <c r="B17" s="153">
        <v>99866.0636</v>
      </c>
      <c r="C17" s="153">
        <v>589182.19629</v>
      </c>
      <c r="D17" s="153">
        <v>0</v>
      </c>
      <c r="E17" s="153">
        <f t="shared" si="0"/>
        <v>689048.25989</v>
      </c>
      <c r="G17" s="249"/>
      <c r="K17" s="7"/>
      <c r="L17" s="7"/>
      <c r="M17" s="7"/>
      <c r="N17" s="7"/>
    </row>
    <row r="18" spans="1:14" ht="12.75">
      <c r="A18" s="89" t="s">
        <v>25</v>
      </c>
      <c r="B18" s="153">
        <v>88673.74685</v>
      </c>
      <c r="C18" s="153">
        <v>0</v>
      </c>
      <c r="D18" s="153">
        <v>0</v>
      </c>
      <c r="E18" s="153">
        <f t="shared" si="0"/>
        <v>88673.74685</v>
      </c>
      <c r="G18" s="249"/>
      <c r="K18" s="7"/>
      <c r="L18" s="7"/>
      <c r="M18" s="7"/>
      <c r="N18" s="7"/>
    </row>
    <row r="19" spans="1:14" ht="12.75">
      <c r="A19" s="89" t="s">
        <v>26</v>
      </c>
      <c r="B19" s="153">
        <v>0</v>
      </c>
      <c r="C19" s="153">
        <v>582300.54933</v>
      </c>
      <c r="D19" s="153">
        <v>0</v>
      </c>
      <c r="E19" s="153">
        <f t="shared" si="0"/>
        <v>582300.54933</v>
      </c>
      <c r="G19" s="249"/>
      <c r="K19" s="7"/>
      <c r="L19" s="7"/>
      <c r="M19" s="7"/>
      <c r="N19" s="7"/>
    </row>
    <row r="20" spans="1:14" ht="12.75">
      <c r="A20" s="89" t="s">
        <v>27</v>
      </c>
      <c r="B20" s="153">
        <v>0</v>
      </c>
      <c r="C20" s="153">
        <v>318692.05388</v>
      </c>
      <c r="D20" s="153">
        <v>0</v>
      </c>
      <c r="E20" s="153">
        <f t="shared" si="0"/>
        <v>318692.05388</v>
      </c>
      <c r="G20" s="249"/>
      <c r="K20" s="7"/>
      <c r="L20" s="7"/>
      <c r="M20" s="7"/>
      <c r="N20" s="7"/>
    </row>
    <row r="21" spans="1:14" ht="12.75">
      <c r="A21" s="89" t="s">
        <v>28</v>
      </c>
      <c r="B21" s="153">
        <v>166914.48674</v>
      </c>
      <c r="C21" s="153">
        <v>0</v>
      </c>
      <c r="D21" s="153">
        <v>0</v>
      </c>
      <c r="E21" s="153">
        <f t="shared" si="0"/>
        <v>166914.48674</v>
      </c>
      <c r="G21" s="249"/>
      <c r="K21" s="7"/>
      <c r="L21" s="7"/>
      <c r="M21" s="7"/>
      <c r="N21" s="7"/>
    </row>
    <row r="22" spans="1:14" ht="13.5" thickBot="1">
      <c r="A22" s="39" t="s">
        <v>13</v>
      </c>
      <c r="B22" s="146">
        <f>SUM(B7:B21)</f>
        <v>2003547.6718400002</v>
      </c>
      <c r="C22" s="146">
        <f>SUM(C7:C21)</f>
        <v>3295017.1303999997</v>
      </c>
      <c r="D22" s="247">
        <f>SUM(D7:D21)</f>
        <v>0</v>
      </c>
      <c r="E22" s="146">
        <f>SUM(E7:E21)</f>
        <v>5298564.80224</v>
      </c>
      <c r="F22" s="7"/>
      <c r="G22" s="249"/>
      <c r="K22" s="7"/>
      <c r="L22" s="7"/>
      <c r="M22" s="7"/>
      <c r="N22" s="7"/>
    </row>
    <row r="23" ht="18" customHeight="1" thickTop="1">
      <c r="A23" s="49" t="s">
        <v>480</v>
      </c>
    </row>
    <row r="24" spans="3:6" ht="12.75">
      <c r="C24" s="390"/>
      <c r="D24" s="390"/>
      <c r="E24" s="390"/>
      <c r="F24" s="390"/>
    </row>
    <row r="25" spans="3:6" ht="12.75">
      <c r="C25" s="390"/>
      <c r="D25" s="390"/>
      <c r="E25" s="391"/>
      <c r="F25" s="390"/>
    </row>
    <row r="26" spans="3:6" ht="12.75">
      <c r="C26" s="390"/>
      <c r="D26" s="390"/>
      <c r="E26" s="391"/>
      <c r="F26" s="390"/>
    </row>
    <row r="27" spans="3:6" ht="12.75">
      <c r="C27" s="390"/>
      <c r="D27" s="390"/>
      <c r="E27" s="390"/>
      <c r="F27" s="390"/>
    </row>
  </sheetData>
  <sheetProtection/>
  <mergeCells count="8">
    <mergeCell ref="E4:E5"/>
    <mergeCell ref="A2:E2"/>
    <mergeCell ref="A1:E1"/>
    <mergeCell ref="A4:A6"/>
    <mergeCell ref="B4:B5"/>
    <mergeCell ref="C4:C5"/>
    <mergeCell ref="D4:D5"/>
    <mergeCell ref="D3:E3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ignoredErrors>
    <ignoredError sqref="B6:D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Q29"/>
  <sheetViews>
    <sheetView showGridLines="0" zoomScalePageLayoutView="0" workbookViewId="0" topLeftCell="A1">
      <selection activeCell="A1" sqref="A1:O1"/>
    </sheetView>
  </sheetViews>
  <sheetFormatPr defaultColWidth="11.421875" defaultRowHeight="12.75"/>
  <cols>
    <col min="1" max="1" width="19.57421875" style="57" customWidth="1"/>
    <col min="2" max="2" width="11.8515625" style="57" customWidth="1"/>
    <col min="3" max="3" width="12.140625" style="57" customWidth="1"/>
    <col min="4" max="4" width="12.421875" style="57" customWidth="1"/>
    <col min="5" max="6" width="11.8515625" style="57" customWidth="1"/>
    <col min="7" max="7" width="12.00390625" style="57" customWidth="1"/>
    <col min="8" max="8" width="12.7109375" style="57" customWidth="1"/>
    <col min="9" max="9" width="12.421875" style="57" customWidth="1"/>
    <col min="10" max="10" width="11.140625" style="57" customWidth="1"/>
    <col min="11" max="11" width="12.140625" style="57" customWidth="1"/>
    <col min="12" max="12" width="12.57421875" style="57" customWidth="1"/>
    <col min="13" max="13" width="12.7109375" style="57" customWidth="1"/>
    <col min="14" max="14" width="12.57421875" style="57" customWidth="1"/>
    <col min="15" max="15" width="13.28125" style="57" customWidth="1"/>
    <col min="16" max="16" width="18.421875" style="57" bestFit="1" customWidth="1"/>
    <col min="17" max="16384" width="11.421875" style="57" customWidth="1"/>
  </cols>
  <sheetData>
    <row r="1" spans="1:15" s="52" customFormat="1" ht="12.75" customHeight="1">
      <c r="A1" s="968" t="s">
        <v>195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</row>
    <row r="2" spans="1:15" s="52" customFormat="1" ht="30.75" customHeight="1">
      <c r="A2" s="977" t="s">
        <v>632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</row>
    <row r="3" spans="1:15" ht="13.5" thickBot="1">
      <c r="A3" s="161"/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M3" s="55"/>
      <c r="N3" s="56"/>
      <c r="O3" s="56" t="s">
        <v>10</v>
      </c>
    </row>
    <row r="4" spans="1:15" ht="12" thickTop="1">
      <c r="A4" s="1000" t="s">
        <v>94</v>
      </c>
      <c r="B4" s="1012" t="s">
        <v>488</v>
      </c>
      <c r="C4" s="1012"/>
      <c r="D4" s="1012"/>
      <c r="E4" s="1012"/>
      <c r="F4" s="1012"/>
      <c r="G4" s="1013"/>
      <c r="H4" s="1006" t="s">
        <v>489</v>
      </c>
      <c r="I4" s="1007"/>
      <c r="J4" s="1007"/>
      <c r="K4" s="1007"/>
      <c r="L4" s="1007"/>
      <c r="M4" s="1007"/>
      <c r="N4" s="1008"/>
      <c r="O4" s="1003" t="s">
        <v>95</v>
      </c>
    </row>
    <row r="5" spans="1:15" ht="11.25">
      <c r="A5" s="1001"/>
      <c r="B5" s="998" t="s">
        <v>490</v>
      </c>
      <c r="C5" s="998"/>
      <c r="D5" s="998"/>
      <c r="E5" s="998"/>
      <c r="F5" s="998"/>
      <c r="G5" s="999"/>
      <c r="H5" s="1009"/>
      <c r="I5" s="1010"/>
      <c r="J5" s="1010"/>
      <c r="K5" s="1010"/>
      <c r="L5" s="1010"/>
      <c r="M5" s="1010"/>
      <c r="N5" s="1011"/>
      <c r="O5" s="1004"/>
    </row>
    <row r="6" spans="1:15" ht="33.75">
      <c r="A6" s="1002"/>
      <c r="B6" s="60" t="s">
        <v>96</v>
      </c>
      <c r="C6" s="58" t="s">
        <v>68</v>
      </c>
      <c r="D6" s="58" t="s">
        <v>97</v>
      </c>
      <c r="E6" s="58" t="s">
        <v>180</v>
      </c>
      <c r="F6" s="58" t="s">
        <v>7</v>
      </c>
      <c r="G6" s="58" t="s">
        <v>487</v>
      </c>
      <c r="H6" s="405" t="s">
        <v>96</v>
      </c>
      <c r="I6" s="304" t="s">
        <v>68</v>
      </c>
      <c r="J6" s="304" t="s">
        <v>97</v>
      </c>
      <c r="K6" s="304" t="s">
        <v>180</v>
      </c>
      <c r="L6" s="304" t="s">
        <v>7</v>
      </c>
      <c r="M6" s="408" t="s">
        <v>229</v>
      </c>
      <c r="N6" s="409" t="s">
        <v>216</v>
      </c>
      <c r="O6" s="1005"/>
    </row>
    <row r="7" spans="1:16" s="52" customFormat="1" ht="14.25" customHeight="1">
      <c r="A7" s="52" t="s">
        <v>14</v>
      </c>
      <c r="B7" s="158">
        <v>8348629.88</v>
      </c>
      <c r="C7" s="158">
        <v>6478407.04</v>
      </c>
      <c r="D7" s="158">
        <v>2365730.93</v>
      </c>
      <c r="E7" s="158">
        <v>-958696.02218</v>
      </c>
      <c r="F7" s="158">
        <v>728877.68</v>
      </c>
      <c r="G7" s="195">
        <f>SUM(B7:F7)</f>
        <v>16962949.507820003</v>
      </c>
      <c r="H7" s="406">
        <v>927365.31</v>
      </c>
      <c r="I7" s="588">
        <v>-12893.69343</v>
      </c>
      <c r="J7" s="588">
        <v>-1418.9335100000008</v>
      </c>
      <c r="K7" s="588">
        <v>-520869.6216</v>
      </c>
      <c r="L7" s="588">
        <v>-49872.14912</v>
      </c>
      <c r="M7" s="588">
        <v>945939.57289</v>
      </c>
      <c r="N7" s="410">
        <f>SUM(H7:M7)</f>
        <v>1288250.48523</v>
      </c>
      <c r="O7" s="96">
        <f>+G7+N7</f>
        <v>18251199.99305</v>
      </c>
      <c r="P7" s="245"/>
    </row>
    <row r="8" spans="1:16" s="52" customFormat="1" ht="14.25" customHeight="1">
      <c r="A8" s="52" t="s">
        <v>15</v>
      </c>
      <c r="B8" s="158">
        <v>2008064.56</v>
      </c>
      <c r="C8" s="158">
        <v>2069053.29</v>
      </c>
      <c r="D8" s="158">
        <v>870236.2300000001</v>
      </c>
      <c r="E8" s="158">
        <v>1244669.55223</v>
      </c>
      <c r="F8" s="158">
        <v>558897.86</v>
      </c>
      <c r="G8" s="195">
        <f aca="true" t="shared" si="0" ref="G8:G21">SUM(B8:F8)</f>
        <v>6750921.492230001</v>
      </c>
      <c r="H8" s="406">
        <v>53727.69765</v>
      </c>
      <c r="I8" s="588">
        <v>-136853.38092</v>
      </c>
      <c r="J8" s="588">
        <v>-27538.01602</v>
      </c>
      <c r="K8" s="588">
        <v>93339.24332</v>
      </c>
      <c r="L8" s="588">
        <v>-36133.55367</v>
      </c>
      <c r="M8" s="588">
        <v>192413.21404</v>
      </c>
      <c r="N8" s="410">
        <f aca="true" t="shared" si="1" ref="N8:N21">SUM(H8:M8)</f>
        <v>138955.2044</v>
      </c>
      <c r="O8" s="96">
        <f aca="true" t="shared" si="2" ref="O8:O21">+G8+N8</f>
        <v>6889876.696630001</v>
      </c>
      <c r="P8" s="245"/>
    </row>
    <row r="9" spans="1:16" s="52" customFormat="1" ht="14.25" customHeight="1">
      <c r="A9" s="52" t="s">
        <v>16</v>
      </c>
      <c r="B9" s="158">
        <v>4625008.26</v>
      </c>
      <c r="C9" s="158">
        <v>5754350.18</v>
      </c>
      <c r="D9" s="158">
        <v>2143415.54</v>
      </c>
      <c r="E9" s="158">
        <v>4318237.64089</v>
      </c>
      <c r="F9" s="158">
        <v>474002.09</v>
      </c>
      <c r="G9" s="195">
        <f t="shared" si="0"/>
        <v>17315013.71089</v>
      </c>
      <c r="H9" s="406">
        <v>351934.43513</v>
      </c>
      <c r="I9" s="588">
        <v>-402674.93621</v>
      </c>
      <c r="J9" s="588">
        <v>2600.5094599999993</v>
      </c>
      <c r="K9" s="588">
        <v>117557.16152</v>
      </c>
      <c r="L9" s="588">
        <v>-34340.65461</v>
      </c>
      <c r="M9" s="588">
        <v>662994.73548</v>
      </c>
      <c r="N9" s="410">
        <f t="shared" si="1"/>
        <v>698071.25077</v>
      </c>
      <c r="O9" s="96">
        <f t="shared" si="2"/>
        <v>18013084.961659998</v>
      </c>
      <c r="P9" s="245"/>
    </row>
    <row r="10" spans="1:16" s="52" customFormat="1" ht="14.25" customHeight="1">
      <c r="A10" s="52" t="s">
        <v>17</v>
      </c>
      <c r="B10" s="158">
        <v>959826.25</v>
      </c>
      <c r="C10" s="158">
        <v>838588.66</v>
      </c>
      <c r="D10" s="158">
        <v>340004.63</v>
      </c>
      <c r="E10" s="158">
        <v>192515.3445</v>
      </c>
      <c r="F10" s="158">
        <v>174632.76</v>
      </c>
      <c r="G10" s="195">
        <f t="shared" si="0"/>
        <v>2505567.6445000004</v>
      </c>
      <c r="H10" s="406">
        <v>-24223.07548</v>
      </c>
      <c r="I10" s="588">
        <v>-50700.13509</v>
      </c>
      <c r="J10" s="588">
        <v>-10197.98219</v>
      </c>
      <c r="K10" s="588">
        <v>74020.64888</v>
      </c>
      <c r="L10" s="588">
        <v>-11416.29307</v>
      </c>
      <c r="M10" s="588">
        <v>74601.77252</v>
      </c>
      <c r="N10" s="410">
        <f t="shared" si="1"/>
        <v>52084.93557</v>
      </c>
      <c r="O10" s="96">
        <f t="shared" si="2"/>
        <v>2557652.5800700006</v>
      </c>
      <c r="P10" s="245"/>
    </row>
    <row r="11" spans="1:16" s="52" customFormat="1" ht="14.25" customHeight="1">
      <c r="A11" s="52" t="s">
        <v>18</v>
      </c>
      <c r="B11" s="158">
        <v>496285.05</v>
      </c>
      <c r="C11" s="158">
        <v>502436.66</v>
      </c>
      <c r="D11" s="158">
        <v>203482.87999999998</v>
      </c>
      <c r="E11" s="158">
        <v>-20400.13674</v>
      </c>
      <c r="F11" s="158">
        <v>458165.33</v>
      </c>
      <c r="G11" s="195">
        <f t="shared" si="0"/>
        <v>1639969.78326</v>
      </c>
      <c r="H11" s="406">
        <v>2317.57901</v>
      </c>
      <c r="I11" s="588">
        <v>-42142.03604</v>
      </c>
      <c r="J11" s="588">
        <v>-7400.90919</v>
      </c>
      <c r="K11" s="588">
        <v>49061.18493</v>
      </c>
      <c r="L11" s="588">
        <v>-28413.26254</v>
      </c>
      <c r="M11" s="588">
        <v>40864.38489</v>
      </c>
      <c r="N11" s="410">
        <f t="shared" si="1"/>
        <v>14286.941060000008</v>
      </c>
      <c r="O11" s="96">
        <f t="shared" si="2"/>
        <v>1654256.72432</v>
      </c>
      <c r="P11" s="245"/>
    </row>
    <row r="12" spans="1:16" s="52" customFormat="1" ht="14.25" customHeight="1">
      <c r="A12" s="52" t="s">
        <v>19</v>
      </c>
      <c r="B12" s="158">
        <v>272014.1</v>
      </c>
      <c r="C12" s="158">
        <v>255106.15</v>
      </c>
      <c r="D12" s="158">
        <v>105344.18</v>
      </c>
      <c r="E12" s="158">
        <v>53397.48904</v>
      </c>
      <c r="F12" s="158">
        <v>198466.17</v>
      </c>
      <c r="G12" s="195">
        <f t="shared" si="0"/>
        <v>884328.08904</v>
      </c>
      <c r="H12" s="406">
        <v>15260.06362</v>
      </c>
      <c r="I12" s="588">
        <v>-14524.8491</v>
      </c>
      <c r="J12" s="588">
        <v>14390.44257</v>
      </c>
      <c r="K12" s="588">
        <v>-8278.67981</v>
      </c>
      <c r="L12" s="588">
        <v>-12361.2848</v>
      </c>
      <c r="M12" s="588">
        <v>19326.24876</v>
      </c>
      <c r="N12" s="410">
        <f t="shared" si="1"/>
        <v>13811.94124</v>
      </c>
      <c r="O12" s="96">
        <f t="shared" si="2"/>
        <v>898140.03028</v>
      </c>
      <c r="P12" s="245"/>
    </row>
    <row r="13" spans="1:16" s="52" customFormat="1" ht="14.25" customHeight="1">
      <c r="A13" s="52" t="s">
        <v>20</v>
      </c>
      <c r="B13" s="158">
        <v>863532.04</v>
      </c>
      <c r="C13" s="158">
        <v>975231.22</v>
      </c>
      <c r="D13" s="158">
        <v>493417.95</v>
      </c>
      <c r="E13" s="158">
        <v>667435.51622</v>
      </c>
      <c r="F13" s="158">
        <v>-186440.28</v>
      </c>
      <c r="G13" s="195">
        <f t="shared" si="0"/>
        <v>2813176.4462200003</v>
      </c>
      <c r="H13" s="406">
        <v>64119.35139</v>
      </c>
      <c r="I13" s="588">
        <v>-12805.45398</v>
      </c>
      <c r="J13" s="588">
        <v>-1208.77788</v>
      </c>
      <c r="K13" s="588">
        <v>-21034.91471</v>
      </c>
      <c r="L13" s="588">
        <v>10454.32285</v>
      </c>
      <c r="M13" s="588">
        <v>167229.08807</v>
      </c>
      <c r="N13" s="410">
        <f t="shared" si="1"/>
        <v>206753.61574</v>
      </c>
      <c r="O13" s="96">
        <f t="shared" si="2"/>
        <v>3019930.06196</v>
      </c>
      <c r="P13" s="245"/>
    </row>
    <row r="14" spans="1:16" s="52" customFormat="1" ht="14.25" customHeight="1">
      <c r="A14" s="52" t="s">
        <v>21</v>
      </c>
      <c r="B14" s="158">
        <v>3583533.11</v>
      </c>
      <c r="C14" s="158">
        <v>3786404.3</v>
      </c>
      <c r="D14" s="158">
        <v>1484994.7</v>
      </c>
      <c r="E14" s="158">
        <v>991633.77509</v>
      </c>
      <c r="F14" s="158">
        <v>-1343869.79</v>
      </c>
      <c r="G14" s="195">
        <f t="shared" si="0"/>
        <v>8502696.095089998</v>
      </c>
      <c r="H14" s="406">
        <v>163220.9025</v>
      </c>
      <c r="I14" s="588">
        <v>-178518.24546</v>
      </c>
      <c r="J14" s="588">
        <v>-6416.881249999999</v>
      </c>
      <c r="K14" s="588">
        <v>40953.09339</v>
      </c>
      <c r="L14" s="588">
        <v>78947.19578</v>
      </c>
      <c r="M14" s="588">
        <v>1115441.955</v>
      </c>
      <c r="N14" s="410">
        <f t="shared" si="1"/>
        <v>1213628.0199600002</v>
      </c>
      <c r="O14" s="96">
        <f t="shared" si="2"/>
        <v>9716324.11505</v>
      </c>
      <c r="P14" s="245"/>
    </row>
    <row r="15" spans="1:16" s="52" customFormat="1" ht="14.25" customHeight="1">
      <c r="A15" s="52" t="s">
        <v>22</v>
      </c>
      <c r="B15" s="158">
        <v>1252014.71</v>
      </c>
      <c r="C15" s="158">
        <v>1080614.87</v>
      </c>
      <c r="D15" s="158">
        <v>523440.12</v>
      </c>
      <c r="E15" s="158">
        <v>84214.71587</v>
      </c>
      <c r="F15" s="158">
        <v>259421.47</v>
      </c>
      <c r="G15" s="195">
        <f t="shared" si="0"/>
        <v>3199705.8858700003</v>
      </c>
      <c r="H15" s="406">
        <v>15411.98429</v>
      </c>
      <c r="I15" s="588">
        <v>-39836.01143</v>
      </c>
      <c r="J15" s="588">
        <v>-25635.33711</v>
      </c>
      <c r="K15" s="588">
        <v>67731.13759</v>
      </c>
      <c r="L15" s="588">
        <v>-16823.51705</v>
      </c>
      <c r="M15" s="588">
        <v>77769.87711</v>
      </c>
      <c r="N15" s="410">
        <f t="shared" si="1"/>
        <v>78618.1334</v>
      </c>
      <c r="O15" s="96">
        <f t="shared" si="2"/>
        <v>3278324.0192700005</v>
      </c>
      <c r="P15" s="245"/>
    </row>
    <row r="16" spans="1:16" s="52" customFormat="1" ht="14.25" customHeight="1">
      <c r="A16" s="52" t="s">
        <v>98</v>
      </c>
      <c r="B16" s="158">
        <v>1170632.99</v>
      </c>
      <c r="C16" s="158">
        <v>1438748.04</v>
      </c>
      <c r="D16" s="158">
        <v>707885.17</v>
      </c>
      <c r="E16" s="158">
        <v>1077411.20101</v>
      </c>
      <c r="F16" s="158">
        <v>75352.31</v>
      </c>
      <c r="G16" s="195">
        <f t="shared" si="0"/>
        <v>4470029.71101</v>
      </c>
      <c r="H16" s="406">
        <v>33181.56168</v>
      </c>
      <c r="I16" s="588">
        <v>-89234.2373</v>
      </c>
      <c r="J16" s="588">
        <v>-16864.40536</v>
      </c>
      <c r="K16" s="588">
        <v>53498.69581</v>
      </c>
      <c r="L16" s="588">
        <v>-5981.79905</v>
      </c>
      <c r="M16" s="588">
        <v>156354.85679</v>
      </c>
      <c r="N16" s="410">
        <f t="shared" si="1"/>
        <v>130954.67257</v>
      </c>
      <c r="O16" s="96">
        <f t="shared" si="2"/>
        <v>4600984.38358</v>
      </c>
      <c r="P16" s="245"/>
    </row>
    <row r="17" spans="1:16" s="52" customFormat="1" ht="14.25" customHeight="1">
      <c r="A17" s="52" t="s">
        <v>24</v>
      </c>
      <c r="B17" s="158">
        <v>1235055.63</v>
      </c>
      <c r="C17" s="158">
        <v>0</v>
      </c>
      <c r="D17" s="158">
        <v>80328.09</v>
      </c>
      <c r="E17" s="158">
        <v>2659870.0726</v>
      </c>
      <c r="F17" s="158">
        <v>70846.31</v>
      </c>
      <c r="G17" s="195">
        <f t="shared" si="0"/>
        <v>4046100.1026000003</v>
      </c>
      <c r="H17" s="406">
        <v>126120.83125</v>
      </c>
      <c r="I17" s="588">
        <v>0</v>
      </c>
      <c r="J17" s="588">
        <v>-4166.51194</v>
      </c>
      <c r="K17" s="588">
        <v>-119441.29214</v>
      </c>
      <c r="L17" s="588">
        <v>-5511.56418</v>
      </c>
      <c r="M17" s="588">
        <v>689048.25989</v>
      </c>
      <c r="N17" s="410">
        <f t="shared" si="1"/>
        <v>686049.72288</v>
      </c>
      <c r="O17" s="96">
        <f t="shared" si="2"/>
        <v>4732149.82548</v>
      </c>
      <c r="P17" s="245"/>
    </row>
    <row r="18" spans="1:16" s="52" customFormat="1" ht="14.25" customHeight="1">
      <c r="A18" s="52" t="s">
        <v>25</v>
      </c>
      <c r="B18" s="158">
        <v>578720.96</v>
      </c>
      <c r="C18" s="158">
        <v>697077.82</v>
      </c>
      <c r="D18" s="158">
        <v>343258.27</v>
      </c>
      <c r="E18" s="158">
        <v>779503.59267</v>
      </c>
      <c r="F18" s="158">
        <v>416470.81</v>
      </c>
      <c r="G18" s="195">
        <f t="shared" si="0"/>
        <v>2815031.45267</v>
      </c>
      <c r="H18" s="406">
        <v>-10294.07337</v>
      </c>
      <c r="I18" s="588">
        <v>-39523.93679</v>
      </c>
      <c r="J18" s="588">
        <v>-5866.86648</v>
      </c>
      <c r="K18" s="588">
        <v>30153.40044</v>
      </c>
      <c r="L18" s="588">
        <v>-26230.25272</v>
      </c>
      <c r="M18" s="588">
        <v>88673.74685</v>
      </c>
      <c r="N18" s="410">
        <f t="shared" si="1"/>
        <v>36912.01793</v>
      </c>
      <c r="O18" s="96">
        <f t="shared" si="2"/>
        <v>2851943.4706</v>
      </c>
      <c r="P18" s="245"/>
    </row>
    <row r="19" spans="1:16" s="52" customFormat="1" ht="14.25" customHeight="1">
      <c r="A19" s="52" t="s">
        <v>26</v>
      </c>
      <c r="B19" s="158">
        <v>960596.6</v>
      </c>
      <c r="C19" s="158">
        <v>1169072.41</v>
      </c>
      <c r="D19" s="158">
        <v>409848.42000000004</v>
      </c>
      <c r="E19" s="158">
        <v>-170259.61049</v>
      </c>
      <c r="F19" s="158">
        <v>-651673.42</v>
      </c>
      <c r="G19" s="195">
        <f t="shared" si="0"/>
        <v>1717584.39951</v>
      </c>
      <c r="H19" s="406">
        <v>206525.37652</v>
      </c>
      <c r="I19" s="588">
        <v>29886.06427</v>
      </c>
      <c r="J19" s="588">
        <v>10768.44593</v>
      </c>
      <c r="K19" s="588">
        <v>-167807.65263</v>
      </c>
      <c r="L19" s="588">
        <v>39033.64572</v>
      </c>
      <c r="M19" s="588">
        <v>582300.54933</v>
      </c>
      <c r="N19" s="410">
        <f t="shared" si="1"/>
        <v>700706.4291399999</v>
      </c>
      <c r="O19" s="96">
        <f t="shared" si="2"/>
        <v>2418290.8286499996</v>
      </c>
      <c r="P19" s="245"/>
    </row>
    <row r="20" spans="1:16" s="52" customFormat="1" ht="14.25" customHeight="1">
      <c r="A20" s="52" t="s">
        <v>27</v>
      </c>
      <c r="B20" s="158">
        <v>8980833.75</v>
      </c>
      <c r="C20" s="158">
        <v>6054906.55</v>
      </c>
      <c r="D20" s="158">
        <v>1606731.31</v>
      </c>
      <c r="E20" s="158">
        <v>-3152475.51485</v>
      </c>
      <c r="F20" s="158">
        <v>-700322.11</v>
      </c>
      <c r="G20" s="195">
        <f t="shared" si="0"/>
        <v>12789673.985150002</v>
      </c>
      <c r="H20" s="406">
        <v>1013887.96914</v>
      </c>
      <c r="I20" s="588">
        <v>-134534.19807</v>
      </c>
      <c r="J20" s="588">
        <v>-51912.927279999996</v>
      </c>
      <c r="K20" s="588">
        <v>-456969.85308</v>
      </c>
      <c r="L20" s="588">
        <v>38621.44668</v>
      </c>
      <c r="M20" s="588">
        <v>318692.05388</v>
      </c>
      <c r="N20" s="410">
        <f t="shared" si="1"/>
        <v>727784.49127</v>
      </c>
      <c r="O20" s="96">
        <f t="shared" si="2"/>
        <v>13517458.476420002</v>
      </c>
      <c r="P20" s="245"/>
    </row>
    <row r="21" spans="1:16" s="52" customFormat="1" ht="14.25" customHeight="1">
      <c r="A21" s="135" t="s">
        <v>28</v>
      </c>
      <c r="B21" s="158">
        <v>1844890.37</v>
      </c>
      <c r="C21" s="158">
        <v>1956872.82</v>
      </c>
      <c r="D21" s="158">
        <v>913118.3200000001</v>
      </c>
      <c r="E21" s="158">
        <v>803462.38414</v>
      </c>
      <c r="F21" s="158">
        <v>406240.61</v>
      </c>
      <c r="G21" s="195">
        <f t="shared" si="0"/>
        <v>5924584.504140001</v>
      </c>
      <c r="H21" s="406">
        <v>-9552.98426</v>
      </c>
      <c r="I21" s="588">
        <v>-108960.14174</v>
      </c>
      <c r="J21" s="588">
        <v>11370.37532</v>
      </c>
      <c r="K21" s="588">
        <v>82606.94808</v>
      </c>
      <c r="L21" s="588">
        <v>-26586.01615</v>
      </c>
      <c r="M21" s="588">
        <v>166914.48674</v>
      </c>
      <c r="N21" s="410">
        <f t="shared" si="1"/>
        <v>115792.66799</v>
      </c>
      <c r="O21" s="96">
        <f t="shared" si="2"/>
        <v>6040377.172130001</v>
      </c>
      <c r="P21" s="245"/>
    </row>
    <row r="22" spans="1:17" s="136" customFormat="1" ht="21" customHeight="1" thickBot="1">
      <c r="A22" s="61" t="s">
        <v>13</v>
      </c>
      <c r="B22" s="45">
        <f aca="true" t="shared" si="3" ref="B22:G22">SUM(B7:B21)</f>
        <v>37179638.26</v>
      </c>
      <c r="C22" s="45">
        <f t="shared" si="3"/>
        <v>33056870.01</v>
      </c>
      <c r="D22" s="45">
        <f t="shared" si="3"/>
        <v>12591236.74</v>
      </c>
      <c r="E22" s="45">
        <f t="shared" si="3"/>
        <v>8570520</v>
      </c>
      <c r="F22" s="45">
        <f t="shared" si="3"/>
        <v>939067.8000000003</v>
      </c>
      <c r="G22" s="45">
        <f t="shared" si="3"/>
        <v>92337332.80999999</v>
      </c>
      <c r="H22" s="407">
        <f aca="true" t="shared" si="4" ref="H22:O22">SUM(H7:H21)</f>
        <v>2929002.92907</v>
      </c>
      <c r="I22" s="339">
        <f t="shared" si="4"/>
        <v>-1233315.1912900002</v>
      </c>
      <c r="J22" s="339">
        <f t="shared" si="4"/>
        <v>-119497.77492999999</v>
      </c>
      <c r="K22" s="339">
        <f t="shared" si="4"/>
        <v>-685480.5000100001</v>
      </c>
      <c r="L22" s="339">
        <f t="shared" si="4"/>
        <v>-86613.73592999998</v>
      </c>
      <c r="M22" s="339">
        <f t="shared" si="4"/>
        <v>5298564.80224</v>
      </c>
      <c r="N22" s="411">
        <f t="shared" si="4"/>
        <v>6102660.52915</v>
      </c>
      <c r="O22" s="62">
        <f t="shared" si="4"/>
        <v>98439993.33915</v>
      </c>
      <c r="P22" s="245"/>
      <c r="Q22" s="52"/>
    </row>
    <row r="23" spans="1:17" s="136" customFormat="1" ht="24.75" customHeight="1" thickTop="1">
      <c r="A23" s="128" t="s">
        <v>480</v>
      </c>
      <c r="B23" s="127"/>
      <c r="C23" s="127"/>
      <c r="D23" s="127"/>
      <c r="E23" s="127"/>
      <c r="F23" s="188"/>
      <c r="G23" s="188"/>
      <c r="H23" s="188"/>
      <c r="I23" s="248"/>
      <c r="K23" s="248"/>
      <c r="M23" s="248"/>
      <c r="N23" s="248"/>
      <c r="O23" s="248"/>
      <c r="P23" s="245"/>
      <c r="Q23" s="52"/>
    </row>
    <row r="24" spans="1:17" s="93" customFormat="1" ht="20.25" customHeight="1">
      <c r="A24" s="52"/>
      <c r="B24" s="158"/>
      <c r="G24" s="102"/>
      <c r="J24" s="479"/>
      <c r="L24" s="387"/>
      <c r="M24" s="388"/>
      <c r="N24" s="389"/>
      <c r="O24" s="154"/>
      <c r="P24" s="154"/>
      <c r="Q24" s="52"/>
    </row>
    <row r="25" spans="2:16" s="52" customFormat="1" ht="11.25">
      <c r="B25" s="158"/>
      <c r="J25" s="95"/>
      <c r="L25" s="161"/>
      <c r="M25" s="161"/>
      <c r="N25" s="356"/>
      <c r="P25" s="51"/>
    </row>
    <row r="26" spans="3:14" s="52" customFormat="1" ht="11.25">
      <c r="C26" s="515"/>
      <c r="D26" s="515"/>
      <c r="E26" s="163"/>
      <c r="F26" s="163"/>
      <c r="G26" s="163"/>
      <c r="N26" s="134"/>
    </row>
    <row r="27" spans="1:14" s="52" customFormat="1" ht="11.25">
      <c r="A27" s="520"/>
      <c r="B27" s="158"/>
      <c r="C27" s="134"/>
      <c r="D27" s="134"/>
      <c r="E27" s="134"/>
      <c r="F27" s="134"/>
      <c r="G27" s="51"/>
      <c r="H27" s="521"/>
      <c r="N27" s="134"/>
    </row>
    <row r="28" spans="2:11" s="52" customFormat="1" ht="11.25">
      <c r="B28" s="158"/>
      <c r="C28" s="134"/>
      <c r="D28" s="134"/>
      <c r="E28" s="134"/>
      <c r="F28" s="134"/>
      <c r="G28" s="134"/>
      <c r="H28" s="521"/>
      <c r="I28" s="134"/>
      <c r="J28" s="134"/>
      <c r="K28" s="134"/>
    </row>
    <row r="29" spans="1:8" ht="11.25">
      <c r="A29" s="52"/>
      <c r="B29" s="158"/>
      <c r="C29" s="158"/>
      <c r="D29" s="158"/>
      <c r="E29" s="158"/>
      <c r="H29" s="521"/>
    </row>
  </sheetData>
  <sheetProtection/>
  <mergeCells count="7">
    <mergeCell ref="B5:G5"/>
    <mergeCell ref="A1:O1"/>
    <mergeCell ref="A4:A6"/>
    <mergeCell ref="O4:O6"/>
    <mergeCell ref="H4:N5"/>
    <mergeCell ref="A2:O2"/>
    <mergeCell ref="B4:G4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BF25"/>
  <sheetViews>
    <sheetView showGridLines="0" zoomScalePageLayoutView="0" workbookViewId="0" topLeftCell="A1">
      <selection activeCell="A1" sqref="A1:N1"/>
    </sheetView>
  </sheetViews>
  <sheetFormatPr defaultColWidth="11.421875" defaultRowHeight="12.75"/>
  <cols>
    <col min="1" max="1" width="19.57421875" style="0" customWidth="1"/>
    <col min="2" max="2" width="14.00390625" style="0" bestFit="1" customWidth="1"/>
    <col min="3" max="3" width="11.57421875" style="0" customWidth="1"/>
    <col min="4" max="4" width="1.57421875" style="0" customWidth="1"/>
    <col min="5" max="5" width="13.140625" style="0" customWidth="1"/>
    <col min="6" max="6" width="12.00390625" style="0" customWidth="1"/>
    <col min="7" max="7" width="11.57421875" style="0" customWidth="1"/>
    <col min="8" max="8" width="13.00390625" style="0" customWidth="1"/>
    <col min="9" max="9" width="12.57421875" style="0" customWidth="1"/>
    <col min="10" max="10" width="14.00390625" style="0" customWidth="1"/>
    <col min="11" max="11" width="11.57421875" style="0" customWidth="1"/>
    <col min="12" max="12" width="11.421875" style="0" customWidth="1"/>
    <col min="13" max="13" width="12.421875" style="0" customWidth="1"/>
    <col min="14" max="14" width="13.8515625" style="0" customWidth="1"/>
    <col min="15" max="15" width="13.57421875" style="0" bestFit="1" customWidth="1"/>
    <col min="16" max="16" width="17.28125" style="0" customWidth="1"/>
    <col min="17" max="17" width="16.7109375" style="0" customWidth="1"/>
    <col min="25" max="30" width="12.7109375" style="0" customWidth="1"/>
    <col min="31" max="31" width="16.421875" style="0" customWidth="1"/>
    <col min="32" max="32" width="19.57421875" style="0" customWidth="1"/>
  </cols>
  <sheetData>
    <row r="1" spans="1:14" ht="12.75">
      <c r="A1" s="955" t="s">
        <v>482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</row>
    <row r="2" spans="1:14" ht="12.75">
      <c r="A2" s="955" t="s">
        <v>206</v>
      </c>
      <c r="B2" s="955"/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</row>
    <row r="3" spans="1:14" ht="13.5" thickBot="1">
      <c r="A3" s="8"/>
      <c r="B3" s="8"/>
      <c r="C3" s="8"/>
      <c r="D3" s="8"/>
      <c r="E3" s="8"/>
      <c r="F3" s="8"/>
      <c r="G3" s="8"/>
      <c r="H3" s="8"/>
      <c r="I3" s="8"/>
      <c r="K3" s="8"/>
      <c r="L3" s="8"/>
      <c r="M3" s="8"/>
      <c r="N3" s="1" t="s">
        <v>10</v>
      </c>
    </row>
    <row r="4" spans="1:14" ht="37.5" customHeight="1" thickTop="1">
      <c r="A4" s="960" t="s">
        <v>30</v>
      </c>
      <c r="B4" s="963" t="s">
        <v>31</v>
      </c>
      <c r="C4" s="963"/>
      <c r="D4" s="9"/>
      <c r="E4" s="963" t="s">
        <v>32</v>
      </c>
      <c r="F4" s="963"/>
      <c r="G4" s="963"/>
      <c r="H4" s="963"/>
      <c r="I4" s="957" t="s">
        <v>215</v>
      </c>
      <c r="J4" s="957" t="s">
        <v>179</v>
      </c>
      <c r="K4" s="957" t="s">
        <v>7</v>
      </c>
      <c r="L4" s="957" t="s">
        <v>33</v>
      </c>
      <c r="M4" s="957" t="s">
        <v>207</v>
      </c>
      <c r="N4" s="957" t="s">
        <v>34</v>
      </c>
    </row>
    <row r="5" spans="1:20" s="4" customFormat="1" ht="78.75" customHeight="1">
      <c r="A5" s="961"/>
      <c r="B5" s="10" t="s">
        <v>122</v>
      </c>
      <c r="C5" s="11" t="s">
        <v>611</v>
      </c>
      <c r="D5" s="12"/>
      <c r="E5" s="13" t="s">
        <v>123</v>
      </c>
      <c r="F5" s="13" t="s">
        <v>68</v>
      </c>
      <c r="G5" s="13" t="s">
        <v>124</v>
      </c>
      <c r="H5" s="13" t="s">
        <v>34</v>
      </c>
      <c r="I5" s="959"/>
      <c r="J5" s="959"/>
      <c r="K5" s="959"/>
      <c r="L5" s="958"/>
      <c r="M5" s="958"/>
      <c r="N5" s="958"/>
      <c r="P5" s="253"/>
      <c r="T5" s="470"/>
    </row>
    <row r="6" spans="1:14" s="4" customFormat="1" ht="17.25" customHeight="1">
      <c r="A6" s="962"/>
      <c r="B6" s="14" t="s">
        <v>35</v>
      </c>
      <c r="C6" s="14" t="s">
        <v>36</v>
      </c>
      <c r="D6" s="14"/>
      <c r="E6" s="14" t="s">
        <v>37</v>
      </c>
      <c r="F6" s="14" t="s">
        <v>38</v>
      </c>
      <c r="G6" s="14" t="s">
        <v>39</v>
      </c>
      <c r="H6" s="14" t="s">
        <v>40</v>
      </c>
      <c r="I6" s="14" t="s">
        <v>41</v>
      </c>
      <c r="J6" s="14" t="s">
        <v>42</v>
      </c>
      <c r="K6" s="14" t="s">
        <v>43</v>
      </c>
      <c r="L6" s="14" t="s">
        <v>44</v>
      </c>
      <c r="M6" s="14" t="s">
        <v>204</v>
      </c>
      <c r="N6" s="14" t="s">
        <v>205</v>
      </c>
    </row>
    <row r="7" spans="1:58" s="104" customFormat="1" ht="12.75" customHeight="1">
      <c r="A7" s="89" t="s">
        <v>14</v>
      </c>
      <c r="B7" s="107">
        <v>2691574.08907</v>
      </c>
      <c r="C7" s="107">
        <v>141415.110919914</v>
      </c>
      <c r="D7" s="106"/>
      <c r="E7" s="107">
        <v>9275995.19</v>
      </c>
      <c r="F7" s="107">
        <v>6465513.3465683935</v>
      </c>
      <c r="G7" s="107">
        <v>2364311.9964898014</v>
      </c>
      <c r="H7" s="107">
        <f>E7+F7+G7</f>
        <v>18105820.533058193</v>
      </c>
      <c r="I7" s="107">
        <f>B7+C7+H7</f>
        <v>20938809.733048107</v>
      </c>
      <c r="J7" s="107">
        <v>-1479565.6437783223</v>
      </c>
      <c r="K7" s="107">
        <v>679005.5308832113</v>
      </c>
      <c r="L7" s="107">
        <f>SUM(J7:K7)</f>
        <v>-800560.112895111</v>
      </c>
      <c r="M7" s="107">
        <v>945939.57289</v>
      </c>
      <c r="N7" s="107">
        <f>I7+L7+M7</f>
        <v>21084189.193042994</v>
      </c>
      <c r="P7" s="177"/>
      <c r="Q7" s="177"/>
      <c r="R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</row>
    <row r="8" spans="1:58" s="104" customFormat="1" ht="12.75" customHeight="1">
      <c r="A8" s="89" t="s">
        <v>15</v>
      </c>
      <c r="B8" s="107">
        <v>451783.02531</v>
      </c>
      <c r="C8" s="107">
        <v>74414.539017</v>
      </c>
      <c r="D8" s="103"/>
      <c r="E8" s="107">
        <v>2061792.25765</v>
      </c>
      <c r="F8" s="107">
        <v>1932199.9090782267</v>
      </c>
      <c r="G8" s="107">
        <v>842698.213983615</v>
      </c>
      <c r="H8" s="107">
        <f aca="true" t="shared" si="0" ref="H8:H21">E8+F8+G8</f>
        <v>4836690.380711841</v>
      </c>
      <c r="I8" s="107">
        <f aca="true" t="shared" si="1" ref="I8:I21">B8+C8+H8</f>
        <v>5362887.945038841</v>
      </c>
      <c r="J8" s="107">
        <v>1338008.7955528842</v>
      </c>
      <c r="K8" s="107">
        <v>522764.30632974766</v>
      </c>
      <c r="L8" s="107">
        <f>SUM(J8:K8)</f>
        <v>1860773.101882632</v>
      </c>
      <c r="M8" s="107">
        <v>192413.21404</v>
      </c>
      <c r="N8" s="107">
        <f aca="true" t="shared" si="2" ref="N8:N21">I8+L8+M8</f>
        <v>7416074.260961473</v>
      </c>
      <c r="P8" s="177"/>
      <c r="Q8" s="177"/>
      <c r="R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</row>
    <row r="9" spans="1:58" s="104" customFormat="1" ht="12.75" customHeight="1">
      <c r="A9" s="89" t="s">
        <v>16</v>
      </c>
      <c r="B9" s="107">
        <v>1983697.91708</v>
      </c>
      <c r="C9" s="107">
        <v>268279.52516976005</v>
      </c>
      <c r="D9" s="103"/>
      <c r="E9" s="107">
        <v>4976942.69513</v>
      </c>
      <c r="F9" s="107">
        <v>5351675.243785672</v>
      </c>
      <c r="G9" s="107">
        <v>2146016.049451943</v>
      </c>
      <c r="H9" s="107">
        <f t="shared" si="0"/>
        <v>12474633.988367615</v>
      </c>
      <c r="I9" s="107">
        <f t="shared" si="1"/>
        <v>14726611.430617375</v>
      </c>
      <c r="J9" s="107">
        <v>4435794.802419554</v>
      </c>
      <c r="K9" s="107">
        <v>439661.43539181637</v>
      </c>
      <c r="L9" s="107">
        <f aca="true" t="shared" si="3" ref="L9:L21">SUM(J9:K9)</f>
        <v>4875456.237811371</v>
      </c>
      <c r="M9" s="107">
        <v>662994.73548</v>
      </c>
      <c r="N9" s="107">
        <f t="shared" si="2"/>
        <v>20265062.403908744</v>
      </c>
      <c r="P9" s="177"/>
      <c r="Q9" s="177"/>
      <c r="R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</row>
    <row r="10" spans="1:58" s="104" customFormat="1" ht="12.75" customHeight="1">
      <c r="A10" s="89" t="s">
        <v>17</v>
      </c>
      <c r="B10" s="107">
        <v>242589.13238</v>
      </c>
      <c r="C10" s="107">
        <v>40329.005278302</v>
      </c>
      <c r="D10" s="103"/>
      <c r="E10" s="107">
        <v>935603.17452</v>
      </c>
      <c r="F10" s="107">
        <v>787888.5249077716</v>
      </c>
      <c r="G10" s="107">
        <v>329806.6478120624</v>
      </c>
      <c r="H10" s="107">
        <f t="shared" si="0"/>
        <v>2053298.347239834</v>
      </c>
      <c r="I10" s="107">
        <f t="shared" si="1"/>
        <v>2336216.484898136</v>
      </c>
      <c r="J10" s="107">
        <v>266535.99338559504</v>
      </c>
      <c r="K10" s="107">
        <v>163216.46692805993</v>
      </c>
      <c r="L10" s="107">
        <f>SUM(J10:K10)</f>
        <v>429752.46031365497</v>
      </c>
      <c r="M10" s="107">
        <v>74601.77252</v>
      </c>
      <c r="N10" s="107">
        <f t="shared" si="2"/>
        <v>2840570.717731791</v>
      </c>
      <c r="P10" s="177"/>
      <c r="Q10" s="177"/>
      <c r="R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</row>
    <row r="11" spans="1:58" s="104" customFormat="1" ht="12.75" customHeight="1">
      <c r="A11" s="89" t="s">
        <v>18</v>
      </c>
      <c r="B11" s="107">
        <v>152924.95566</v>
      </c>
      <c r="C11" s="107">
        <v>14375.832826368</v>
      </c>
      <c r="D11" s="103"/>
      <c r="E11" s="107">
        <v>498602.62901000003</v>
      </c>
      <c r="F11" s="107">
        <v>460294.6239553394</v>
      </c>
      <c r="G11" s="107">
        <v>196081.97081058068</v>
      </c>
      <c r="H11" s="107">
        <f t="shared" si="0"/>
        <v>1154979.2237759202</v>
      </c>
      <c r="I11" s="107">
        <f t="shared" si="1"/>
        <v>1322280.0122622882</v>
      </c>
      <c r="J11" s="107">
        <v>28661.04818605911</v>
      </c>
      <c r="K11" s="107">
        <v>429752.0674599468</v>
      </c>
      <c r="L11" s="107">
        <f t="shared" si="3"/>
        <v>458413.1156460059</v>
      </c>
      <c r="M11" s="107">
        <v>40864.38489</v>
      </c>
      <c r="N11" s="107">
        <f t="shared" si="2"/>
        <v>1821557.5127982942</v>
      </c>
      <c r="P11" s="177"/>
      <c r="Q11" s="177"/>
      <c r="R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</row>
    <row r="12" spans="1:58" s="104" customFormat="1" ht="12.75" customHeight="1">
      <c r="A12" s="89" t="s">
        <v>19</v>
      </c>
      <c r="B12" s="107">
        <v>64023.8179</v>
      </c>
      <c r="C12" s="107">
        <v>5193.759519</v>
      </c>
      <c r="D12" s="103"/>
      <c r="E12" s="107">
        <v>287274.16362</v>
      </c>
      <c r="F12" s="107">
        <v>240581.3008960736</v>
      </c>
      <c r="G12" s="107">
        <v>119734.6225691043</v>
      </c>
      <c r="H12" s="107">
        <f t="shared" si="0"/>
        <v>647590.0870851779</v>
      </c>
      <c r="I12" s="107">
        <f t="shared" si="1"/>
        <v>716807.6645041779</v>
      </c>
      <c r="J12" s="107">
        <v>45118.80923604872</v>
      </c>
      <c r="K12" s="107">
        <v>186104.8852017784</v>
      </c>
      <c r="L12" s="107">
        <f t="shared" si="3"/>
        <v>231223.69443782713</v>
      </c>
      <c r="M12" s="107">
        <v>19326.24876</v>
      </c>
      <c r="N12" s="107">
        <f t="shared" si="2"/>
        <v>967357.607702005</v>
      </c>
      <c r="P12" s="177"/>
      <c r="Q12" s="177"/>
      <c r="R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</row>
    <row r="13" spans="1:58" s="104" customFormat="1" ht="12.75" customHeight="1">
      <c r="A13" s="89" t="s">
        <v>20</v>
      </c>
      <c r="B13" s="107">
        <v>295214.48929</v>
      </c>
      <c r="C13" s="107">
        <v>17924.579166</v>
      </c>
      <c r="D13" s="103"/>
      <c r="E13" s="107">
        <v>927651.3913900001</v>
      </c>
      <c r="F13" s="107">
        <v>962425.7660175216</v>
      </c>
      <c r="G13" s="107">
        <v>492209.1721180449</v>
      </c>
      <c r="H13" s="107">
        <f t="shared" si="0"/>
        <v>2382286.3295255667</v>
      </c>
      <c r="I13" s="107">
        <f t="shared" si="1"/>
        <v>2695425.397981567</v>
      </c>
      <c r="J13" s="107">
        <v>646400.6015064991</v>
      </c>
      <c r="K13" s="107">
        <v>-175985.95714746963</v>
      </c>
      <c r="L13" s="107">
        <f t="shared" si="3"/>
        <v>470414.6443590295</v>
      </c>
      <c r="M13" s="107">
        <v>167229.08807</v>
      </c>
      <c r="N13" s="107">
        <f t="shared" si="2"/>
        <v>3333069.1304105963</v>
      </c>
      <c r="P13" s="177"/>
      <c r="Q13" s="177"/>
      <c r="R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s="104" customFormat="1" ht="12.75" customHeight="1">
      <c r="A14" s="89" t="s">
        <v>21</v>
      </c>
      <c r="B14" s="107">
        <v>1467476.6524399999</v>
      </c>
      <c r="C14" s="107">
        <v>70765.336863</v>
      </c>
      <c r="D14" s="103"/>
      <c r="E14" s="107">
        <v>3746754.0125</v>
      </c>
      <c r="F14" s="107">
        <v>3607886.0545404027</v>
      </c>
      <c r="G14" s="107">
        <v>1478577.818759373</v>
      </c>
      <c r="H14" s="107">
        <f t="shared" si="0"/>
        <v>8833217.885799775</v>
      </c>
      <c r="I14" s="107">
        <f t="shared" si="1"/>
        <v>10371459.875102775</v>
      </c>
      <c r="J14" s="107">
        <v>1032586.8684730865</v>
      </c>
      <c r="K14" s="107">
        <v>-1264922.5942174834</v>
      </c>
      <c r="L14" s="107">
        <f t="shared" si="3"/>
        <v>-232335.7257443969</v>
      </c>
      <c r="M14" s="107">
        <v>1115441.955</v>
      </c>
      <c r="N14" s="107">
        <f t="shared" si="2"/>
        <v>11254566.104358379</v>
      </c>
      <c r="P14" s="177"/>
      <c r="Q14" s="177"/>
      <c r="R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s="104" customFormat="1" ht="12.75" customHeight="1">
      <c r="A15" s="89" t="s">
        <v>22</v>
      </c>
      <c r="B15" s="107">
        <v>391557.208</v>
      </c>
      <c r="C15" s="107">
        <v>33506.748522</v>
      </c>
      <c r="D15" s="103"/>
      <c r="E15" s="107">
        <v>1267426.69429</v>
      </c>
      <c r="F15" s="107">
        <v>1040778.8585721664</v>
      </c>
      <c r="G15" s="107">
        <v>497804.7828831929</v>
      </c>
      <c r="H15" s="107">
        <f t="shared" si="0"/>
        <v>2806010.3357453593</v>
      </c>
      <c r="I15" s="107">
        <f t="shared" si="1"/>
        <v>3231074.2922673593</v>
      </c>
      <c r="J15" s="107">
        <v>151945.85345615307</v>
      </c>
      <c r="K15" s="107">
        <v>242597.9529504494</v>
      </c>
      <c r="L15" s="107">
        <f t="shared" si="3"/>
        <v>394543.8064066025</v>
      </c>
      <c r="M15" s="107">
        <v>77769.87711</v>
      </c>
      <c r="N15" s="107">
        <f t="shared" si="2"/>
        <v>3703387.975783962</v>
      </c>
      <c r="P15" s="177"/>
      <c r="Q15" s="177"/>
      <c r="R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</row>
    <row r="16" spans="1:58" s="104" customFormat="1" ht="12.75" customHeight="1">
      <c r="A16" s="89" t="s">
        <v>23</v>
      </c>
      <c r="B16" s="107">
        <v>412595.96888</v>
      </c>
      <c r="C16" s="107">
        <v>48622.804854</v>
      </c>
      <c r="D16" s="103"/>
      <c r="E16" s="107">
        <v>1203814.55168</v>
      </c>
      <c r="F16" s="107">
        <v>1349513.8027034944</v>
      </c>
      <c r="G16" s="107">
        <v>691020.7646357283</v>
      </c>
      <c r="H16" s="107">
        <f t="shared" si="0"/>
        <v>3244349.119019223</v>
      </c>
      <c r="I16" s="107">
        <f t="shared" si="1"/>
        <v>3705567.892753223</v>
      </c>
      <c r="J16" s="107">
        <v>1130909.8968170714</v>
      </c>
      <c r="K16" s="107">
        <v>69370.51095097004</v>
      </c>
      <c r="L16" s="107">
        <f t="shared" si="3"/>
        <v>1200280.4077680414</v>
      </c>
      <c r="M16" s="107">
        <v>156354.85679</v>
      </c>
      <c r="N16" s="107">
        <f t="shared" si="2"/>
        <v>5062203.1573112635</v>
      </c>
      <c r="P16" s="177"/>
      <c r="Q16" s="177"/>
      <c r="R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</row>
    <row r="17" spans="1:58" s="104" customFormat="1" ht="12.75" customHeight="1">
      <c r="A17" s="89" t="s">
        <v>24</v>
      </c>
      <c r="B17" s="107">
        <v>391072</v>
      </c>
      <c r="C17" s="107">
        <v>39622.267435686</v>
      </c>
      <c r="D17" s="103"/>
      <c r="E17" s="107">
        <v>1361176.4612500002</v>
      </c>
      <c r="F17" s="107">
        <v>0</v>
      </c>
      <c r="G17" s="107">
        <v>76161.5780585072</v>
      </c>
      <c r="H17" s="107">
        <f t="shared" si="0"/>
        <v>1437338.0393085075</v>
      </c>
      <c r="I17" s="107">
        <f t="shared" si="1"/>
        <v>1868032.3067441934</v>
      </c>
      <c r="J17" s="107">
        <v>2540428.7804589495</v>
      </c>
      <c r="K17" s="107">
        <v>65334.74581935508</v>
      </c>
      <c r="L17" s="107">
        <f t="shared" si="3"/>
        <v>2605763.5262783044</v>
      </c>
      <c r="M17" s="107">
        <v>689048.25989</v>
      </c>
      <c r="N17" s="107">
        <f t="shared" si="2"/>
        <v>5162844.092912498</v>
      </c>
      <c r="P17" s="177"/>
      <c r="Q17" s="177"/>
      <c r="R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</row>
    <row r="18" spans="1:58" s="104" customFormat="1" ht="12.75" customHeight="1">
      <c r="A18" s="89" t="s">
        <v>25</v>
      </c>
      <c r="B18" s="107">
        <v>157569.49503</v>
      </c>
      <c r="C18" s="107">
        <v>29615.376297</v>
      </c>
      <c r="D18" s="103"/>
      <c r="E18" s="107">
        <v>568426.88663</v>
      </c>
      <c r="F18" s="107">
        <v>657553.883205634</v>
      </c>
      <c r="G18" s="107">
        <v>337391.40351190034</v>
      </c>
      <c r="H18" s="107">
        <f t="shared" si="0"/>
        <v>1563372.1733475341</v>
      </c>
      <c r="I18" s="107">
        <f t="shared" si="1"/>
        <v>1750557.0446745341</v>
      </c>
      <c r="J18" s="107">
        <v>809656.9931108849</v>
      </c>
      <c r="K18" s="107">
        <v>390240.5572774929</v>
      </c>
      <c r="L18" s="107">
        <f t="shared" si="3"/>
        <v>1199897.5503883779</v>
      </c>
      <c r="M18" s="107">
        <v>88673.74685</v>
      </c>
      <c r="N18" s="107">
        <f t="shared" si="2"/>
        <v>3039128.341912912</v>
      </c>
      <c r="P18" s="177"/>
      <c r="Q18" s="177"/>
      <c r="R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</row>
    <row r="19" spans="1:58" s="104" customFormat="1" ht="12.75" customHeight="1">
      <c r="A19" s="89" t="s">
        <v>26</v>
      </c>
      <c r="B19" s="107">
        <v>765716.0664</v>
      </c>
      <c r="C19" s="107">
        <v>20267.237920059</v>
      </c>
      <c r="D19" s="103"/>
      <c r="E19" s="107">
        <v>1167121.97652</v>
      </c>
      <c r="F19" s="107">
        <v>1198958.4742695612</v>
      </c>
      <c r="G19" s="107">
        <v>420616.8659364188</v>
      </c>
      <c r="H19" s="107">
        <f t="shared" si="0"/>
        <v>2786697.3167259805</v>
      </c>
      <c r="I19" s="107">
        <f t="shared" si="1"/>
        <v>3572680.6210460393</v>
      </c>
      <c r="J19" s="107">
        <v>-338067.2631190396</v>
      </c>
      <c r="K19" s="107">
        <v>-612639.774283294</v>
      </c>
      <c r="L19" s="107">
        <f t="shared" si="3"/>
        <v>-950707.0374023336</v>
      </c>
      <c r="M19" s="107">
        <v>582300.54933</v>
      </c>
      <c r="N19" s="107">
        <f t="shared" si="2"/>
        <v>3204274.1329737054</v>
      </c>
      <c r="P19" s="177"/>
      <c r="Q19" s="177"/>
      <c r="R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</row>
    <row r="20" spans="1:58" s="104" customFormat="1" ht="12.75" customHeight="1">
      <c r="A20" s="89" t="s">
        <v>27</v>
      </c>
      <c r="B20" s="107">
        <v>2057812.77403</v>
      </c>
      <c r="C20" s="107">
        <v>172207.47129299998</v>
      </c>
      <c r="D20" s="103"/>
      <c r="E20" s="107">
        <v>9994721.71914</v>
      </c>
      <c r="F20" s="107">
        <v>5920372.351933204</v>
      </c>
      <c r="G20" s="107">
        <v>1554818.3827251347</v>
      </c>
      <c r="H20" s="107">
        <f t="shared" si="0"/>
        <v>17469912.45379834</v>
      </c>
      <c r="I20" s="107">
        <f t="shared" si="1"/>
        <v>19699932.699121337</v>
      </c>
      <c r="J20" s="107">
        <v>-3609445.3679301515</v>
      </c>
      <c r="K20" s="107">
        <v>-661700.6633153959</v>
      </c>
      <c r="L20" s="107">
        <f t="shared" si="3"/>
        <v>-4271146.031245547</v>
      </c>
      <c r="M20" s="107">
        <v>318692.05388</v>
      </c>
      <c r="N20" s="107">
        <f t="shared" si="2"/>
        <v>15747478.72175579</v>
      </c>
      <c r="P20" s="177"/>
      <c r="Q20" s="177"/>
      <c r="R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</row>
    <row r="21" spans="1:58" s="104" customFormat="1" ht="12.75" customHeight="1">
      <c r="A21" s="89" t="s">
        <v>28</v>
      </c>
      <c r="B21" s="107">
        <v>527880.8695</v>
      </c>
      <c r="C21" s="107">
        <v>92280.742235253</v>
      </c>
      <c r="D21" s="103"/>
      <c r="E21" s="107">
        <v>1835337.38574</v>
      </c>
      <c r="F21" s="107">
        <v>1847912.6782565408</v>
      </c>
      <c r="G21" s="107">
        <v>924488.6953262977</v>
      </c>
      <c r="H21" s="107">
        <f t="shared" si="0"/>
        <v>4607738.759322839</v>
      </c>
      <c r="I21" s="107">
        <f t="shared" si="1"/>
        <v>5227900.3710580915</v>
      </c>
      <c r="J21" s="107">
        <v>886069.3322247262</v>
      </c>
      <c r="K21" s="107">
        <v>379654.5938480547</v>
      </c>
      <c r="L21" s="107">
        <f t="shared" si="3"/>
        <v>1265723.926072781</v>
      </c>
      <c r="M21" s="107">
        <v>166914.48674</v>
      </c>
      <c r="N21" s="107">
        <f t="shared" si="2"/>
        <v>6660538.783870872</v>
      </c>
      <c r="P21" s="177"/>
      <c r="Q21" s="177"/>
      <c r="R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</row>
    <row r="22" spans="1:58" s="93" customFormat="1" ht="21" customHeight="1" thickBot="1">
      <c r="A22" s="15" t="s">
        <v>13</v>
      </c>
      <c r="B22" s="16">
        <f>SUM(B7:B21)</f>
        <v>12053488.460970001</v>
      </c>
      <c r="C22" s="16">
        <f>SUM(C7:C21)</f>
        <v>1068820.3373163422</v>
      </c>
      <c r="D22" s="16"/>
      <c r="E22" s="16">
        <f aca="true" t="shared" si="4" ref="E22:N22">SUM(E7:E21)</f>
        <v>40108641.189069994</v>
      </c>
      <c r="F22" s="16">
        <f t="shared" si="4"/>
        <v>31823554.818690002</v>
      </c>
      <c r="G22" s="16">
        <f t="shared" si="4"/>
        <v>12471738.965071708</v>
      </c>
      <c r="H22" s="16">
        <f t="shared" si="4"/>
        <v>84403934.97283171</v>
      </c>
      <c r="I22" s="16">
        <f t="shared" si="4"/>
        <v>97526243.77111803</v>
      </c>
      <c r="J22" s="16">
        <f t="shared" si="4"/>
        <v>7885039.499999998</v>
      </c>
      <c r="K22" s="16">
        <f t="shared" si="4"/>
        <v>852454.0640772393</v>
      </c>
      <c r="L22" s="16">
        <f t="shared" si="4"/>
        <v>8737493.564077238</v>
      </c>
      <c r="M22" s="16">
        <f t="shared" si="4"/>
        <v>5298564.80224</v>
      </c>
      <c r="N22" s="16">
        <f t="shared" si="4"/>
        <v>111562302.13743526</v>
      </c>
      <c r="O22" s="102"/>
      <c r="P22" s="177"/>
      <c r="Q22" s="177"/>
      <c r="R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</row>
    <row r="23" spans="1:25" s="109" customFormat="1" ht="21" customHeight="1" thickTop="1">
      <c r="A23" s="109" t="s">
        <v>480</v>
      </c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</row>
    <row r="25" ht="12.75">
      <c r="D25" s="7">
        <f>C22+B22</f>
        <v>13122308.798286343</v>
      </c>
    </row>
  </sheetData>
  <sheetProtection/>
  <mergeCells count="11">
    <mergeCell ref="I4:I5"/>
    <mergeCell ref="A1:N1"/>
    <mergeCell ref="L4:L5"/>
    <mergeCell ref="A2:N2"/>
    <mergeCell ref="N4:N5"/>
    <mergeCell ref="J4:J5"/>
    <mergeCell ref="K4:K5"/>
    <mergeCell ref="M4:M5"/>
    <mergeCell ref="A4:A6"/>
    <mergeCell ref="B4:C4"/>
    <mergeCell ref="E4:H4"/>
  </mergeCells>
  <printOptions horizontalCentered="1" verticalCentered="1"/>
  <pageMargins left="0.38" right="0.27" top="0.35" bottom="0.3937007874015748" header="0" footer="0"/>
  <pageSetup fitToHeight="1" fitToWidth="1" horizontalDpi="600" verticalDpi="600" orientation="landscape" paperSize="9" scale="83" r:id="rId1"/>
  <ignoredErrors>
    <ignoredError sqref="B6:M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41"/>
  <sheetViews>
    <sheetView showGridLines="0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23.8515625" style="57" customWidth="1"/>
    <col min="2" max="2" width="17.57421875" style="57" customWidth="1"/>
    <col min="3" max="3" width="17.7109375" style="57" bestFit="1" customWidth="1"/>
    <col min="4" max="4" width="17.00390625" style="57" bestFit="1" customWidth="1"/>
    <col min="5" max="5" width="14.7109375" style="57" bestFit="1" customWidth="1"/>
    <col min="6" max="6" width="17.57421875" style="57" customWidth="1"/>
    <col min="7" max="7" width="20.7109375" style="57" customWidth="1"/>
    <col min="8" max="16384" width="11.421875" style="57" customWidth="1"/>
  </cols>
  <sheetData>
    <row r="1" spans="1:6" s="52" customFormat="1" ht="11.25">
      <c r="A1" s="968" t="s">
        <v>195</v>
      </c>
      <c r="B1" s="968"/>
      <c r="C1" s="968"/>
      <c r="D1" s="968"/>
      <c r="E1" s="968"/>
      <c r="F1" s="53"/>
    </row>
    <row r="2" spans="1:7" s="52" customFormat="1" ht="11.25">
      <c r="A2" s="968" t="s">
        <v>162</v>
      </c>
      <c r="B2" s="968"/>
      <c r="C2" s="968"/>
      <c r="D2" s="968"/>
      <c r="E2" s="968"/>
      <c r="F2" s="528"/>
      <c r="G2" s="163"/>
    </row>
    <row r="3" spans="1:6" s="53" customFormat="1" ht="11.25">
      <c r="A3" s="968"/>
      <c r="B3" s="968"/>
      <c r="C3" s="968"/>
      <c r="D3" s="968"/>
      <c r="E3" s="968"/>
      <c r="F3" s="528"/>
    </row>
    <row r="4" spans="1:6" s="53" customFormat="1" ht="5.25" customHeight="1">
      <c r="A4" s="163"/>
      <c r="B4" s="163"/>
      <c r="C4" s="163"/>
      <c r="D4" s="163"/>
      <c r="E4" s="163"/>
      <c r="F4" s="528"/>
    </row>
    <row r="5" spans="1:5" ht="12" thickBot="1">
      <c r="A5" s="54"/>
      <c r="B5" s="54"/>
      <c r="C5" s="54"/>
      <c r="D5" s="54"/>
      <c r="E5" s="56" t="s">
        <v>10</v>
      </c>
    </row>
    <row r="6" spans="1:10" ht="55.5" customHeight="1" thickTop="1">
      <c r="A6" s="94" t="s">
        <v>94</v>
      </c>
      <c r="B6" s="304" t="s">
        <v>490</v>
      </c>
      <c r="C6" s="304" t="s">
        <v>473</v>
      </c>
      <c r="D6" s="304" t="s">
        <v>492</v>
      </c>
      <c r="E6" s="58" t="s">
        <v>493</v>
      </c>
      <c r="G6" s="703"/>
      <c r="J6" s="601"/>
    </row>
    <row r="7" spans="1:10" s="52" customFormat="1" ht="12" customHeight="1">
      <c r="A7" s="52" t="s">
        <v>14</v>
      </c>
      <c r="B7" s="143">
        <v>16962949.507820003</v>
      </c>
      <c r="C7" s="603">
        <v>-124792.79999999999</v>
      </c>
      <c r="D7" s="590">
        <v>1879357.77899</v>
      </c>
      <c r="E7" s="142">
        <f aca="true" t="shared" si="0" ref="E7:E21">SUM(B7:D7)</f>
        <v>18717514.486810002</v>
      </c>
      <c r="F7" s="134"/>
      <c r="G7" s="600"/>
      <c r="H7" s="134"/>
      <c r="J7" s="602"/>
    </row>
    <row r="8" spans="1:8" s="52" customFormat="1" ht="12" customHeight="1">
      <c r="A8" s="52" t="s">
        <v>15</v>
      </c>
      <c r="B8" s="143">
        <v>6750921.492230001</v>
      </c>
      <c r="C8" s="603">
        <v>-84807</v>
      </c>
      <c r="D8" s="590">
        <v>427908.7082</v>
      </c>
      <c r="E8" s="142">
        <f t="shared" si="0"/>
        <v>7094023.200430001</v>
      </c>
      <c r="F8" s="134"/>
      <c r="G8" s="600"/>
      <c r="H8" s="134"/>
    </row>
    <row r="9" spans="1:8" s="52" customFormat="1" ht="12" customHeight="1">
      <c r="A9" s="267" t="s">
        <v>16</v>
      </c>
      <c r="B9" s="143">
        <v>17315013.71089</v>
      </c>
      <c r="C9" s="603">
        <v>-223261.68</v>
      </c>
      <c r="D9" s="590">
        <v>1237245.83183</v>
      </c>
      <c r="E9" s="142">
        <f t="shared" si="0"/>
        <v>18328997.862719998</v>
      </c>
      <c r="F9" s="134"/>
      <c r="G9" s="600"/>
      <c r="H9" s="134"/>
    </row>
    <row r="10" spans="1:8" s="52" customFormat="1" ht="12" customHeight="1">
      <c r="A10" s="52" t="s">
        <v>17</v>
      </c>
      <c r="B10" s="143">
        <v>2505567.6445000004</v>
      </c>
      <c r="C10" s="603">
        <v>-29852.64</v>
      </c>
      <c r="D10" s="590">
        <v>121341.02110000001</v>
      </c>
      <c r="E10" s="142">
        <f t="shared" si="0"/>
        <v>2597056.0256000003</v>
      </c>
      <c r="F10" s="134"/>
      <c r="G10" s="600"/>
      <c r="H10" s="134"/>
    </row>
    <row r="11" spans="1:8" s="52" customFormat="1" ht="12" customHeight="1">
      <c r="A11" s="52" t="s">
        <v>18</v>
      </c>
      <c r="B11" s="143">
        <v>1639969.78326</v>
      </c>
      <c r="C11" s="603">
        <v>-19115.88</v>
      </c>
      <c r="D11" s="590">
        <v>88446.25442000001</v>
      </c>
      <c r="E11" s="142">
        <f t="shared" si="0"/>
        <v>1709300.1576800002</v>
      </c>
      <c r="F11" s="134"/>
      <c r="G11" s="600"/>
      <c r="H11" s="134"/>
    </row>
    <row r="12" spans="1:8" s="52" customFormat="1" ht="12" customHeight="1">
      <c r="A12" s="52" t="s">
        <v>19</v>
      </c>
      <c r="B12" s="143">
        <v>884328.08904</v>
      </c>
      <c r="C12" s="603">
        <v>-9883.44</v>
      </c>
      <c r="D12" s="590">
        <v>58521.425090000004</v>
      </c>
      <c r="E12" s="142">
        <f t="shared" si="0"/>
        <v>932966.0741300001</v>
      </c>
      <c r="F12" s="134"/>
      <c r="G12" s="600"/>
      <c r="H12" s="134"/>
    </row>
    <row r="13" spans="1:8" s="52" customFormat="1" ht="12" customHeight="1">
      <c r="A13" s="52" t="s">
        <v>20</v>
      </c>
      <c r="B13" s="143">
        <v>2813176.4462200003</v>
      </c>
      <c r="C13" s="603">
        <v>-29251.199999999997</v>
      </c>
      <c r="D13" s="590">
        <v>289105.49337000004</v>
      </c>
      <c r="E13" s="142">
        <f t="shared" si="0"/>
        <v>3073030.7395900004</v>
      </c>
      <c r="F13" s="134"/>
      <c r="G13" s="600"/>
      <c r="H13" s="134"/>
    </row>
    <row r="14" spans="1:8" s="52" customFormat="1" ht="12" customHeight="1">
      <c r="A14" s="52" t="s">
        <v>21</v>
      </c>
      <c r="B14" s="143">
        <v>8502696.095089998</v>
      </c>
      <c r="C14" s="603">
        <v>-91237.44</v>
      </c>
      <c r="D14" s="590">
        <v>1680360.8911000001</v>
      </c>
      <c r="E14" s="142">
        <f t="shared" si="0"/>
        <v>10091819.54619</v>
      </c>
      <c r="F14" s="134"/>
      <c r="G14" s="600"/>
      <c r="H14" s="134"/>
    </row>
    <row r="15" spans="1:8" s="52" customFormat="1" ht="12" customHeight="1">
      <c r="A15" s="52" t="s">
        <v>22</v>
      </c>
      <c r="B15" s="143">
        <v>3199705.8858700003</v>
      </c>
      <c r="C15" s="603">
        <v>-35375.399999999994</v>
      </c>
      <c r="D15" s="590">
        <v>164772.81988999998</v>
      </c>
      <c r="E15" s="142">
        <f t="shared" si="0"/>
        <v>3329103.3057600004</v>
      </c>
      <c r="F15" s="134"/>
      <c r="G15" s="600"/>
      <c r="H15" s="134"/>
    </row>
    <row r="16" spans="1:8" s="52" customFormat="1" ht="12" customHeight="1">
      <c r="A16" s="52" t="s">
        <v>98</v>
      </c>
      <c r="B16" s="143">
        <v>4470029.71101</v>
      </c>
      <c r="C16" s="603">
        <v>-51298.31999999999</v>
      </c>
      <c r="D16" s="590">
        <v>238461.26657000004</v>
      </c>
      <c r="E16" s="142">
        <f t="shared" si="0"/>
        <v>4657192.657579999</v>
      </c>
      <c r="F16" s="134"/>
      <c r="G16" s="600"/>
      <c r="H16" s="134"/>
    </row>
    <row r="17" spans="1:8" s="52" customFormat="1" ht="12" customHeight="1">
      <c r="A17" s="52" t="s">
        <v>24</v>
      </c>
      <c r="B17" s="143">
        <v>4046100.1026000003</v>
      </c>
      <c r="C17" s="603">
        <v>-56592.479999999996</v>
      </c>
      <c r="D17" s="590">
        <v>476994.45476000005</v>
      </c>
      <c r="E17" s="142">
        <f t="shared" si="0"/>
        <v>4466502.07736</v>
      </c>
      <c r="F17" s="134"/>
      <c r="G17" s="600"/>
      <c r="H17" s="134"/>
    </row>
    <row r="18" spans="1:8" s="52" customFormat="1" ht="12" customHeight="1">
      <c r="A18" s="52" t="s">
        <v>25</v>
      </c>
      <c r="B18" s="143">
        <v>2815031.45267</v>
      </c>
      <c r="C18" s="603">
        <v>-39787.08</v>
      </c>
      <c r="D18" s="590">
        <v>178846.18879</v>
      </c>
      <c r="E18" s="142">
        <f t="shared" si="0"/>
        <v>2954090.56146</v>
      </c>
      <c r="F18" s="134"/>
      <c r="G18" s="704"/>
      <c r="H18" s="134"/>
    </row>
    <row r="19" spans="1:8" s="52" customFormat="1" ht="12" customHeight="1">
      <c r="A19" s="52" t="s">
        <v>26</v>
      </c>
      <c r="B19" s="143">
        <v>1717584.39951</v>
      </c>
      <c r="C19" s="603">
        <v>-12683.16</v>
      </c>
      <c r="D19" s="590">
        <v>709705.11193</v>
      </c>
      <c r="E19" s="142">
        <f t="shared" si="0"/>
        <v>2414606.35144</v>
      </c>
      <c r="F19" s="134"/>
      <c r="G19" s="704"/>
      <c r="H19" s="134"/>
    </row>
    <row r="20" spans="1:8" s="52" customFormat="1" ht="12" customHeight="1">
      <c r="A20" s="52" t="s">
        <v>27</v>
      </c>
      <c r="B20" s="143">
        <v>12789673.985150002</v>
      </c>
      <c r="C20" s="603">
        <v>-55020.96</v>
      </c>
      <c r="D20" s="590">
        <v>738411.0471000002</v>
      </c>
      <c r="E20" s="142">
        <f t="shared" si="0"/>
        <v>13473064.072250001</v>
      </c>
      <c r="F20" s="134"/>
      <c r="G20" s="704"/>
      <c r="H20" s="134"/>
    </row>
    <row r="21" spans="1:8" s="52" customFormat="1" ht="12" customHeight="1">
      <c r="A21" s="135" t="s">
        <v>28</v>
      </c>
      <c r="B21" s="143">
        <v>5924584.504140001</v>
      </c>
      <c r="C21" s="603">
        <v>-73873.31999999999</v>
      </c>
      <c r="D21" s="590">
        <v>314233.33569</v>
      </c>
      <c r="E21" s="142">
        <f t="shared" si="0"/>
        <v>6164944.519830001</v>
      </c>
      <c r="F21" s="134"/>
      <c r="G21" s="704"/>
      <c r="H21" s="134"/>
    </row>
    <row r="22" spans="1:8" s="136" customFormat="1" ht="21" customHeight="1" thickBot="1">
      <c r="A22" s="61" t="s">
        <v>13</v>
      </c>
      <c r="B22" s="341">
        <f>SUM(B7:B21)</f>
        <v>92337332.80999999</v>
      </c>
      <c r="C22" s="604">
        <f>SUM(C7:C21)</f>
        <v>-936832.7999999999</v>
      </c>
      <c r="D22" s="341">
        <f>SUM(D7:D21)</f>
        <v>8603711.62883</v>
      </c>
      <c r="E22" s="341">
        <f>SUM(E7:E21)</f>
        <v>100004211.63883002</v>
      </c>
      <c r="F22" s="134"/>
      <c r="G22" s="705"/>
      <c r="H22" s="134"/>
    </row>
    <row r="23" spans="1:7" s="52" customFormat="1" ht="24.75" customHeight="1" thickTop="1">
      <c r="A23" s="128" t="s">
        <v>491</v>
      </c>
      <c r="F23" s="142"/>
      <c r="G23" s="706"/>
    </row>
    <row r="24" spans="1:7" ht="30" customHeight="1">
      <c r="A24" s="1014"/>
      <c r="B24" s="1014"/>
      <c r="C24" s="1014"/>
      <c r="D24" s="1014"/>
      <c r="E24" s="1014"/>
      <c r="F24" s="1014"/>
      <c r="G24" s="707"/>
    </row>
    <row r="25" spans="1:7" s="52" customFormat="1" ht="14.25" customHeight="1">
      <c r="A25" s="607"/>
      <c r="B25" s="161"/>
      <c r="C25" s="161"/>
      <c r="D25" s="161"/>
      <c r="E25" s="161"/>
      <c r="F25" s="355"/>
      <c r="G25" s="706"/>
    </row>
    <row r="26" spans="1:7" s="52" customFormat="1" ht="15" customHeight="1">
      <c r="A26" s="329"/>
      <c r="B26" s="161"/>
      <c r="C26" s="161"/>
      <c r="D26" s="161"/>
      <c r="E26" s="161"/>
      <c r="F26" s="355"/>
      <c r="G26" s="133"/>
    </row>
    <row r="27" spans="1:7" s="52" customFormat="1" ht="15" customHeight="1">
      <c r="A27" s="329"/>
      <c r="B27" s="161"/>
      <c r="C27" s="340"/>
      <c r="D27" s="356"/>
      <c r="E27" s="356"/>
      <c r="F27" s="161"/>
      <c r="G27" s="133"/>
    </row>
    <row r="28" spans="1:7" s="52" customFormat="1" ht="11.25">
      <c r="A28" s="329"/>
      <c r="B28" s="161"/>
      <c r="C28" s="340"/>
      <c r="D28" s="356"/>
      <c r="E28" s="356"/>
      <c r="F28" s="161"/>
      <c r="G28" s="133"/>
    </row>
    <row r="29" spans="1:7" s="52" customFormat="1" ht="11.25">
      <c r="A29" s="161"/>
      <c r="B29" s="161"/>
      <c r="C29" s="356"/>
      <c r="D29" s="356"/>
      <c r="E29" s="356"/>
      <c r="F29" s="161"/>
      <c r="G29" s="133"/>
    </row>
    <row r="30" spans="1:7" s="52" customFormat="1" ht="11.25">
      <c r="A30" s="161"/>
      <c r="B30" s="161"/>
      <c r="C30" s="356"/>
      <c r="D30" s="356"/>
      <c r="E30" s="356"/>
      <c r="F30" s="161"/>
      <c r="G30" s="133"/>
    </row>
    <row r="31" spans="1:6" s="52" customFormat="1" ht="11.25">
      <c r="A31" s="161"/>
      <c r="B31" s="161"/>
      <c r="C31" s="356"/>
      <c r="D31" s="356"/>
      <c r="E31" s="356"/>
      <c r="F31" s="161"/>
    </row>
    <row r="32" spans="3:5" s="52" customFormat="1" ht="11.25">
      <c r="C32" s="51"/>
      <c r="D32" s="51"/>
      <c r="E32" s="51"/>
    </row>
    <row r="33" spans="3:5" s="52" customFormat="1" ht="11.25">
      <c r="C33" s="51"/>
      <c r="D33" s="51"/>
      <c r="E33" s="51"/>
    </row>
    <row r="34" spans="3:5" s="52" customFormat="1" ht="11.25">
      <c r="C34" s="51"/>
      <c r="D34" s="51"/>
      <c r="E34" s="51"/>
    </row>
    <row r="35" spans="3:5" s="52" customFormat="1" ht="11.25">
      <c r="C35" s="51"/>
      <c r="D35" s="51"/>
      <c r="E35" s="51"/>
    </row>
    <row r="36" spans="3:5" s="52" customFormat="1" ht="11.25">
      <c r="C36" s="51"/>
      <c r="D36" s="51"/>
      <c r="E36" s="51"/>
    </row>
    <row r="37" spans="3:5" s="52" customFormat="1" ht="11.25">
      <c r="C37" s="51"/>
      <c r="D37" s="51"/>
      <c r="E37" s="51"/>
    </row>
    <row r="38" spans="3:5" s="52" customFormat="1" ht="11.25">
      <c r="C38" s="51"/>
      <c r="D38" s="51"/>
      <c r="E38" s="51"/>
    </row>
    <row r="39" spans="3:5" s="52" customFormat="1" ht="11.25">
      <c r="C39" s="51"/>
      <c r="D39" s="51"/>
      <c r="E39" s="51"/>
    </row>
    <row r="40" spans="3:5" s="52" customFormat="1" ht="11.25">
      <c r="C40" s="51"/>
      <c r="D40" s="51"/>
      <c r="E40" s="51"/>
    </row>
    <row r="41" spans="3:5" s="52" customFormat="1" ht="11.25">
      <c r="C41" s="51"/>
      <c r="D41" s="51"/>
      <c r="E41" s="51"/>
    </row>
    <row r="42" s="52" customFormat="1" ht="11.25"/>
    <row r="43" s="52" customFormat="1" ht="11.25"/>
    <row r="44" s="52" customFormat="1" ht="11.25"/>
    <row r="45" s="52" customFormat="1" ht="11.25"/>
    <row r="46" s="52" customFormat="1" ht="11.25"/>
    <row r="47" s="52" customFormat="1" ht="11.25"/>
    <row r="48" s="52" customFormat="1" ht="11.25"/>
    <row r="49" s="52" customFormat="1" ht="11.25"/>
    <row r="50" s="52" customFormat="1" ht="11.25"/>
    <row r="51" s="52" customFormat="1" ht="11.25"/>
    <row r="52" s="52" customFormat="1" ht="11.25"/>
    <row r="53" s="52" customFormat="1" ht="11.25"/>
    <row r="54" s="52" customFormat="1" ht="11.25"/>
    <row r="55" s="52" customFormat="1" ht="11.25"/>
    <row r="56" s="52" customFormat="1" ht="11.25"/>
    <row r="57" s="52" customFormat="1" ht="11.25"/>
    <row r="58" s="52" customFormat="1" ht="11.25"/>
    <row r="59" s="52" customFormat="1" ht="11.25"/>
    <row r="60" s="52" customFormat="1" ht="11.25"/>
    <row r="61" s="52" customFormat="1" ht="11.25"/>
    <row r="62" s="52" customFormat="1" ht="11.25"/>
    <row r="63" s="52" customFormat="1" ht="11.25"/>
    <row r="64" s="52" customFormat="1" ht="11.25"/>
    <row r="65" s="52" customFormat="1" ht="11.25"/>
    <row r="66" s="52" customFormat="1" ht="11.25"/>
    <row r="67" s="52" customFormat="1" ht="11.25"/>
    <row r="68" s="52" customFormat="1" ht="11.25"/>
    <row r="69" s="52" customFormat="1" ht="11.25"/>
    <row r="70" s="52" customFormat="1" ht="11.25"/>
    <row r="71" s="52" customFormat="1" ht="11.25"/>
    <row r="72" s="52" customFormat="1" ht="11.25"/>
    <row r="73" s="52" customFormat="1" ht="11.25"/>
    <row r="74" s="52" customFormat="1" ht="11.25"/>
    <row r="75" s="52" customFormat="1" ht="11.25"/>
    <row r="76" s="52" customFormat="1" ht="11.25"/>
    <row r="77" s="52" customFormat="1" ht="11.25"/>
    <row r="78" s="52" customFormat="1" ht="11.25"/>
    <row r="79" s="52" customFormat="1" ht="11.25"/>
    <row r="80" s="52" customFormat="1" ht="11.25"/>
    <row r="81" s="52" customFormat="1" ht="11.25"/>
    <row r="82" s="52" customFormat="1" ht="11.25"/>
    <row r="83" s="52" customFormat="1" ht="11.25"/>
    <row r="84" s="52" customFormat="1" ht="11.25"/>
    <row r="85" s="52" customFormat="1" ht="11.25"/>
    <row r="86" s="52" customFormat="1" ht="11.25"/>
    <row r="87" s="52" customFormat="1" ht="11.25"/>
    <row r="88" s="52" customFormat="1" ht="11.25"/>
    <row r="89" s="52" customFormat="1" ht="11.25"/>
    <row r="90" s="52" customFormat="1" ht="11.25"/>
    <row r="91" s="52" customFormat="1" ht="11.25"/>
    <row r="92" s="52" customFormat="1" ht="11.25"/>
    <row r="93" s="52" customFormat="1" ht="11.25"/>
    <row r="94" s="52" customFormat="1" ht="11.25"/>
    <row r="95" s="52" customFormat="1" ht="11.25"/>
    <row r="96" s="52" customFormat="1" ht="11.25"/>
    <row r="97" s="52" customFormat="1" ht="11.25"/>
    <row r="98" s="52" customFormat="1" ht="11.25"/>
    <row r="99" s="52" customFormat="1" ht="11.25"/>
    <row r="100" s="52" customFormat="1" ht="11.25"/>
    <row r="101" s="52" customFormat="1" ht="11.25"/>
    <row r="102" s="52" customFormat="1" ht="11.25"/>
    <row r="103" s="52" customFormat="1" ht="11.25"/>
    <row r="104" s="52" customFormat="1" ht="11.25"/>
    <row r="105" s="52" customFormat="1" ht="11.25"/>
    <row r="106" s="52" customFormat="1" ht="11.25"/>
    <row r="107" s="52" customFormat="1" ht="11.25"/>
    <row r="108" s="52" customFormat="1" ht="11.25"/>
    <row r="109" s="52" customFormat="1" ht="11.25"/>
    <row r="110" s="52" customFormat="1" ht="11.25"/>
    <row r="111" s="52" customFormat="1" ht="11.25"/>
    <row r="112" s="52" customFormat="1" ht="11.25"/>
    <row r="113" s="52" customFormat="1" ht="11.25"/>
    <row r="114" s="52" customFormat="1" ht="11.25"/>
    <row r="115" s="52" customFormat="1" ht="11.25"/>
    <row r="116" s="52" customFormat="1" ht="11.25"/>
    <row r="117" s="52" customFormat="1" ht="11.25"/>
    <row r="118" s="52" customFormat="1" ht="11.25"/>
    <row r="119" s="52" customFormat="1" ht="11.25"/>
    <row r="120" s="52" customFormat="1" ht="11.25"/>
    <row r="121" s="52" customFormat="1" ht="11.25"/>
    <row r="122" s="52" customFormat="1" ht="11.25"/>
    <row r="123" s="52" customFormat="1" ht="11.25"/>
    <row r="124" s="52" customFormat="1" ht="11.25"/>
    <row r="125" s="52" customFormat="1" ht="11.25"/>
    <row r="126" s="52" customFormat="1" ht="11.25"/>
    <row r="127" s="52" customFormat="1" ht="11.25"/>
    <row r="128" s="52" customFormat="1" ht="11.25"/>
    <row r="129" s="52" customFormat="1" ht="11.25"/>
    <row r="130" s="52" customFormat="1" ht="11.25"/>
    <row r="131" s="52" customFormat="1" ht="11.25"/>
    <row r="132" s="52" customFormat="1" ht="11.25"/>
    <row r="133" s="52" customFormat="1" ht="11.25"/>
    <row r="134" s="52" customFormat="1" ht="11.25"/>
    <row r="135" s="52" customFormat="1" ht="11.25"/>
    <row r="136" s="52" customFormat="1" ht="11.25"/>
    <row r="137" s="52" customFormat="1" ht="11.25"/>
    <row r="138" s="52" customFormat="1" ht="11.25"/>
    <row r="139" s="52" customFormat="1" ht="11.25"/>
    <row r="140" s="52" customFormat="1" ht="11.25"/>
    <row r="141" s="52" customFormat="1" ht="11.25"/>
    <row r="142" s="52" customFormat="1" ht="11.25"/>
    <row r="143" s="52" customFormat="1" ht="11.25"/>
    <row r="144" s="52" customFormat="1" ht="11.25"/>
    <row r="145" s="52" customFormat="1" ht="11.25"/>
    <row r="146" s="52" customFormat="1" ht="11.25"/>
    <row r="147" s="52" customFormat="1" ht="11.25"/>
    <row r="148" s="52" customFormat="1" ht="11.25"/>
    <row r="149" s="52" customFormat="1" ht="11.25"/>
    <row r="150" s="52" customFormat="1" ht="11.25"/>
    <row r="151" s="52" customFormat="1" ht="11.25"/>
    <row r="152" s="52" customFormat="1" ht="11.25"/>
    <row r="153" s="52" customFormat="1" ht="11.25"/>
    <row r="154" s="52" customFormat="1" ht="11.25"/>
    <row r="155" s="52" customFormat="1" ht="11.25"/>
    <row r="156" s="52" customFormat="1" ht="11.25"/>
    <row r="157" s="52" customFormat="1" ht="11.25"/>
    <row r="158" s="52" customFormat="1" ht="11.25"/>
    <row r="159" s="52" customFormat="1" ht="11.25"/>
    <row r="160" s="52" customFormat="1" ht="11.25"/>
    <row r="161" s="52" customFormat="1" ht="11.25"/>
    <row r="162" s="52" customFormat="1" ht="11.25"/>
    <row r="163" s="52" customFormat="1" ht="11.25"/>
    <row r="164" s="52" customFormat="1" ht="11.25"/>
    <row r="165" s="52" customFormat="1" ht="11.25"/>
    <row r="166" s="52" customFormat="1" ht="11.25"/>
    <row r="167" s="52" customFormat="1" ht="11.25"/>
    <row r="168" s="52" customFormat="1" ht="11.25"/>
    <row r="169" s="52" customFormat="1" ht="11.25"/>
    <row r="170" s="52" customFormat="1" ht="11.25"/>
    <row r="171" s="52" customFormat="1" ht="11.25"/>
    <row r="172" s="52" customFormat="1" ht="11.25"/>
    <row r="173" s="52" customFormat="1" ht="11.25"/>
    <row r="174" s="52" customFormat="1" ht="11.25"/>
    <row r="175" s="52" customFormat="1" ht="11.25"/>
    <row r="176" s="52" customFormat="1" ht="11.25"/>
    <row r="177" s="52" customFormat="1" ht="11.25"/>
    <row r="178" s="52" customFormat="1" ht="11.25"/>
    <row r="179" s="52" customFormat="1" ht="11.25"/>
    <row r="180" s="52" customFormat="1" ht="11.25"/>
    <row r="181" s="52" customFormat="1" ht="11.25"/>
    <row r="182" s="52" customFormat="1" ht="11.25"/>
    <row r="183" s="52" customFormat="1" ht="11.25"/>
    <row r="184" s="52" customFormat="1" ht="11.25"/>
    <row r="185" s="52" customFormat="1" ht="11.25"/>
    <row r="186" s="52" customFormat="1" ht="11.25"/>
    <row r="187" s="52" customFormat="1" ht="11.25"/>
    <row r="188" s="52" customFormat="1" ht="11.25"/>
    <row r="189" s="52" customFormat="1" ht="11.25"/>
    <row r="190" s="52" customFormat="1" ht="11.25"/>
    <row r="191" s="52" customFormat="1" ht="11.25"/>
    <row r="192" s="52" customFormat="1" ht="11.25"/>
    <row r="193" s="52" customFormat="1" ht="11.25"/>
    <row r="194" s="52" customFormat="1" ht="11.25"/>
    <row r="195" s="52" customFormat="1" ht="11.25"/>
    <row r="196" s="52" customFormat="1" ht="11.25"/>
    <row r="197" s="52" customFormat="1" ht="11.25"/>
    <row r="198" s="52" customFormat="1" ht="11.25"/>
    <row r="199" s="52" customFormat="1" ht="11.25"/>
    <row r="200" s="52" customFormat="1" ht="11.25"/>
    <row r="201" s="52" customFormat="1" ht="11.25"/>
    <row r="202" s="52" customFormat="1" ht="11.25"/>
    <row r="203" s="52" customFormat="1" ht="11.25"/>
    <row r="204" s="52" customFormat="1" ht="11.25"/>
    <row r="205" s="52" customFormat="1" ht="11.25"/>
    <row r="206" s="52" customFormat="1" ht="11.25"/>
    <row r="207" s="52" customFormat="1" ht="11.25"/>
    <row r="208" s="52" customFormat="1" ht="11.25"/>
    <row r="209" s="52" customFormat="1" ht="11.25"/>
    <row r="210" s="52" customFormat="1" ht="11.25"/>
    <row r="211" s="52" customFormat="1" ht="11.25"/>
    <row r="212" s="52" customFormat="1" ht="11.25"/>
    <row r="213" s="52" customFormat="1" ht="11.25"/>
    <row r="214" s="52" customFormat="1" ht="11.25"/>
    <row r="215" s="52" customFormat="1" ht="11.25"/>
    <row r="216" s="52" customFormat="1" ht="11.25"/>
    <row r="217" s="52" customFormat="1" ht="11.25"/>
    <row r="218" s="52" customFormat="1" ht="11.25"/>
    <row r="219" s="52" customFormat="1" ht="11.25"/>
    <row r="220" s="52" customFormat="1" ht="11.25"/>
    <row r="221" s="52" customFormat="1" ht="11.25"/>
    <row r="222" s="52" customFormat="1" ht="11.25"/>
    <row r="223" s="52" customFormat="1" ht="11.25"/>
    <row r="224" s="52" customFormat="1" ht="11.25"/>
    <row r="225" s="52" customFormat="1" ht="11.25"/>
    <row r="226" s="52" customFormat="1" ht="11.25"/>
    <row r="227" s="52" customFormat="1" ht="11.25"/>
    <row r="228" s="52" customFormat="1" ht="11.25"/>
    <row r="229" s="52" customFormat="1" ht="11.25"/>
    <row r="230" s="52" customFormat="1" ht="11.25"/>
    <row r="231" s="52" customFormat="1" ht="11.25"/>
    <row r="232" s="52" customFormat="1" ht="11.25"/>
  </sheetData>
  <sheetProtection/>
  <mergeCells count="4">
    <mergeCell ref="A24:F24"/>
    <mergeCell ref="A1:E1"/>
    <mergeCell ref="A2:E2"/>
    <mergeCell ref="A3:E3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117"/>
  <sheetViews>
    <sheetView showGridLines="0" zoomScaleSheetLayoutView="100" workbookViewId="0" topLeftCell="A1">
      <selection activeCell="A1" sqref="A1:F1"/>
    </sheetView>
  </sheetViews>
  <sheetFormatPr defaultColWidth="11.421875" defaultRowHeight="12.75"/>
  <cols>
    <col min="1" max="1" width="20.28125" style="0" customWidth="1"/>
    <col min="2" max="2" width="1.8515625" style="98" customWidth="1"/>
    <col min="3" max="3" width="66.57421875" style="0" customWidth="1"/>
    <col min="4" max="6" width="18.7109375" style="0" customWidth="1"/>
  </cols>
  <sheetData>
    <row r="1" spans="1:6" ht="12.75">
      <c r="A1" s="1015" t="s">
        <v>99</v>
      </c>
      <c r="B1" s="1015"/>
      <c r="C1" s="1015"/>
      <c r="D1" s="1015"/>
      <c r="E1" s="1015"/>
      <c r="F1" s="1015"/>
    </row>
    <row r="2" spans="1:6" ht="12.75">
      <c r="A2" s="1015" t="s">
        <v>141</v>
      </c>
      <c r="B2" s="1015"/>
      <c r="C2" s="1015"/>
      <c r="D2" s="1015"/>
      <c r="E2" s="1015"/>
      <c r="F2" s="1015"/>
    </row>
    <row r="3" spans="1:6" ht="13.5" thickBot="1">
      <c r="A3" s="357"/>
      <c r="B3" s="530"/>
      <c r="C3" s="357"/>
      <c r="D3" s="357"/>
      <c r="E3" s="357"/>
      <c r="F3" s="358" t="s">
        <v>10</v>
      </c>
    </row>
    <row r="4" spans="1:6" ht="39.75" customHeight="1" thickBot="1" thickTop="1">
      <c r="A4" s="359" t="s">
        <v>30</v>
      </c>
      <c r="B4" s="531"/>
      <c r="C4" s="360" t="s">
        <v>145</v>
      </c>
      <c r="D4" s="359" t="s">
        <v>142</v>
      </c>
      <c r="E4" s="359" t="s">
        <v>70</v>
      </c>
      <c r="F4" s="359" t="s">
        <v>71</v>
      </c>
    </row>
    <row r="5" spans="1:6" ht="14.25" customHeight="1" thickTop="1">
      <c r="A5" s="361" t="s">
        <v>14</v>
      </c>
      <c r="B5" s="530" t="s">
        <v>72</v>
      </c>
      <c r="C5" s="363" t="s">
        <v>273</v>
      </c>
      <c r="D5" s="420">
        <v>3398.06</v>
      </c>
      <c r="E5" s="420"/>
      <c r="F5" s="420">
        <f>SUM(D5:E5)</f>
        <v>3398.06</v>
      </c>
    </row>
    <row r="6" spans="1:6" ht="12" customHeight="1">
      <c r="A6" s="361"/>
      <c r="B6" s="530" t="s">
        <v>72</v>
      </c>
      <c r="C6" s="370" t="s">
        <v>274</v>
      </c>
      <c r="D6" s="420">
        <v>503624.1</v>
      </c>
      <c r="E6" s="420"/>
      <c r="F6" s="420">
        <f aca="true" t="shared" si="0" ref="F6:F21">SUM(D6:E6)</f>
        <v>503624.1</v>
      </c>
    </row>
    <row r="7" spans="1:6" ht="12" customHeight="1">
      <c r="A7" s="361"/>
      <c r="B7" s="530" t="s">
        <v>72</v>
      </c>
      <c r="C7" s="363" t="s">
        <v>73</v>
      </c>
      <c r="D7" s="420">
        <v>3896.27</v>
      </c>
      <c r="E7" s="420"/>
      <c r="F7" s="420">
        <f t="shared" si="0"/>
        <v>3896.27</v>
      </c>
    </row>
    <row r="8" spans="1:6" ht="12" customHeight="1">
      <c r="A8" s="361"/>
      <c r="B8" s="530" t="s">
        <v>72</v>
      </c>
      <c r="C8" s="363" t="s">
        <v>275</v>
      </c>
      <c r="D8" s="420">
        <v>0</v>
      </c>
      <c r="E8" s="420"/>
      <c r="F8" s="420">
        <f t="shared" si="0"/>
        <v>0</v>
      </c>
    </row>
    <row r="9" spans="1:6" ht="12" customHeight="1">
      <c r="A9" s="361"/>
      <c r="B9" s="530" t="s">
        <v>72</v>
      </c>
      <c r="C9" s="363" t="s">
        <v>276</v>
      </c>
      <c r="D9" s="420">
        <v>0</v>
      </c>
      <c r="E9" s="420"/>
      <c r="F9" s="420">
        <f t="shared" si="0"/>
        <v>0</v>
      </c>
    </row>
    <row r="10" spans="1:6" ht="12" customHeight="1">
      <c r="A10" s="361"/>
      <c r="B10" s="530" t="s">
        <v>72</v>
      </c>
      <c r="C10" s="363" t="s">
        <v>277</v>
      </c>
      <c r="D10" s="420">
        <v>0</v>
      </c>
      <c r="E10" s="420"/>
      <c r="F10" s="420">
        <f t="shared" si="0"/>
        <v>0</v>
      </c>
    </row>
    <row r="11" spans="1:6" ht="12" customHeight="1">
      <c r="A11" s="361"/>
      <c r="B11" s="530" t="s">
        <v>72</v>
      </c>
      <c r="C11" s="370" t="s">
        <v>278</v>
      </c>
      <c r="D11" s="420">
        <v>0</v>
      </c>
      <c r="E11" s="420"/>
      <c r="F11" s="420">
        <f t="shared" si="0"/>
        <v>0</v>
      </c>
    </row>
    <row r="12" spans="1:6" ht="12" customHeight="1">
      <c r="A12" s="361"/>
      <c r="B12" s="530" t="s">
        <v>72</v>
      </c>
      <c r="C12" s="363" t="s">
        <v>279</v>
      </c>
      <c r="D12" s="420">
        <v>52445.68</v>
      </c>
      <c r="E12" s="420"/>
      <c r="F12" s="420">
        <f t="shared" si="0"/>
        <v>52445.68</v>
      </c>
    </row>
    <row r="13" spans="1:6" ht="24.75" customHeight="1">
      <c r="A13" s="361"/>
      <c r="B13" s="530" t="s">
        <v>72</v>
      </c>
      <c r="C13" s="363" t="s">
        <v>376</v>
      </c>
      <c r="D13" s="420">
        <v>2931.18</v>
      </c>
      <c r="E13" s="420"/>
      <c r="F13" s="420">
        <f t="shared" si="0"/>
        <v>2931.18</v>
      </c>
    </row>
    <row r="14" spans="1:6" ht="13.5" customHeight="1">
      <c r="A14" s="361"/>
      <c r="B14" s="530" t="s">
        <v>72</v>
      </c>
      <c r="C14" s="514" t="s">
        <v>402</v>
      </c>
      <c r="D14" s="420">
        <v>-2.17</v>
      </c>
      <c r="E14" s="420"/>
      <c r="F14" s="420">
        <f t="shared" si="0"/>
        <v>-2.17</v>
      </c>
    </row>
    <row r="15" spans="1:6" ht="25.5" customHeight="1">
      <c r="A15" s="361"/>
      <c r="B15" s="530" t="s">
        <v>72</v>
      </c>
      <c r="C15" s="363" t="s">
        <v>437</v>
      </c>
      <c r="D15" s="420">
        <v>-27421.25</v>
      </c>
      <c r="E15" s="420"/>
      <c r="F15" s="420">
        <f t="shared" si="0"/>
        <v>-27421.25</v>
      </c>
    </row>
    <row r="16" spans="1:6" ht="12" customHeight="1">
      <c r="A16" s="361"/>
      <c r="B16" s="530" t="s">
        <v>72</v>
      </c>
      <c r="C16" s="370" t="s">
        <v>280</v>
      </c>
      <c r="D16" s="420">
        <v>922.89</v>
      </c>
      <c r="E16" s="420"/>
      <c r="F16" s="420">
        <f t="shared" si="0"/>
        <v>922.89</v>
      </c>
    </row>
    <row r="17" spans="1:6" ht="12" customHeight="1">
      <c r="A17" s="361"/>
      <c r="B17" s="530" t="s">
        <v>72</v>
      </c>
      <c r="C17" s="363" t="s">
        <v>377</v>
      </c>
      <c r="D17" s="420">
        <v>18422.72</v>
      </c>
      <c r="E17" s="420"/>
      <c r="F17" s="420">
        <f t="shared" si="0"/>
        <v>18422.72</v>
      </c>
    </row>
    <row r="18" spans="1:6" ht="12" customHeight="1">
      <c r="A18" s="361"/>
      <c r="B18" s="530" t="s">
        <v>72</v>
      </c>
      <c r="C18" s="363" t="s">
        <v>439</v>
      </c>
      <c r="D18" s="420">
        <v>22677.47</v>
      </c>
      <c r="E18" s="420"/>
      <c r="F18" s="420">
        <f t="shared" si="0"/>
        <v>22677.47</v>
      </c>
    </row>
    <row r="19" spans="1:6" ht="21" customHeight="1">
      <c r="A19" s="361"/>
      <c r="B19" s="530" t="s">
        <v>72</v>
      </c>
      <c r="C19" s="363" t="s">
        <v>440</v>
      </c>
      <c r="D19" s="420">
        <v>7404.51</v>
      </c>
      <c r="E19" s="420"/>
      <c r="F19" s="420">
        <f t="shared" si="0"/>
        <v>7404.51</v>
      </c>
    </row>
    <row r="20" spans="1:6" ht="15.75" customHeight="1">
      <c r="A20" s="361"/>
      <c r="B20" s="530" t="s">
        <v>72</v>
      </c>
      <c r="C20" s="363" t="s">
        <v>441</v>
      </c>
      <c r="D20" s="420">
        <v>0</v>
      </c>
      <c r="E20" s="420"/>
      <c r="F20" s="420">
        <f t="shared" si="0"/>
        <v>0</v>
      </c>
    </row>
    <row r="21" spans="1:6" ht="15.75" customHeight="1">
      <c r="A21" s="361"/>
      <c r="B21" s="530" t="s">
        <v>72</v>
      </c>
      <c r="C21" s="363" t="s">
        <v>442</v>
      </c>
      <c r="D21" s="420">
        <v>0</v>
      </c>
      <c r="E21" s="420"/>
      <c r="F21" s="420">
        <f t="shared" si="0"/>
        <v>0</v>
      </c>
    </row>
    <row r="22" spans="1:7" ht="19.5" customHeight="1">
      <c r="A22" s="365"/>
      <c r="B22" s="532"/>
      <c r="C22" s="511" t="s">
        <v>75</v>
      </c>
      <c r="D22" s="421">
        <f>SUM(D5:D21)</f>
        <v>588299.46</v>
      </c>
      <c r="E22" s="421">
        <f>SUM(E5:E17)</f>
        <v>0</v>
      </c>
      <c r="F22" s="421">
        <f>SUM(F5:F21)</f>
        <v>588299.46</v>
      </c>
      <c r="G22" s="7"/>
    </row>
    <row r="23" spans="1:6" ht="12" customHeight="1">
      <c r="A23" s="361" t="s">
        <v>15</v>
      </c>
      <c r="B23" s="530" t="s">
        <v>72</v>
      </c>
      <c r="C23" s="363" t="s">
        <v>74</v>
      </c>
      <c r="D23" s="422">
        <v>49976.394</v>
      </c>
      <c r="E23" s="423"/>
      <c r="F23" s="420">
        <f>SUM(D23:E23)</f>
        <v>49976.394</v>
      </c>
    </row>
    <row r="24" spans="1:6" ht="18.75" customHeight="1">
      <c r="A24" s="361"/>
      <c r="B24" s="530" t="s">
        <v>72</v>
      </c>
      <c r="C24" s="363" t="s">
        <v>146</v>
      </c>
      <c r="D24" s="422">
        <v>4067.73</v>
      </c>
      <c r="E24" s="420"/>
      <c r="F24" s="420">
        <f>SUM(D24:E24)</f>
        <v>4067.73</v>
      </c>
    </row>
    <row r="25" spans="1:6" ht="20.25" customHeight="1">
      <c r="A25" s="357"/>
      <c r="B25" s="530" t="s">
        <v>72</v>
      </c>
      <c r="C25" s="363" t="s">
        <v>281</v>
      </c>
      <c r="D25" s="422">
        <v>11806.95</v>
      </c>
      <c r="E25" s="420"/>
      <c r="F25" s="420">
        <f>SUM(D25:E25)</f>
        <v>11806.95</v>
      </c>
    </row>
    <row r="26" spans="1:6" ht="12" customHeight="1">
      <c r="A26" s="357"/>
      <c r="B26" s="530" t="s">
        <v>72</v>
      </c>
      <c r="C26" s="363" t="s">
        <v>218</v>
      </c>
      <c r="D26" s="422">
        <v>22578.36</v>
      </c>
      <c r="E26" s="420"/>
      <c r="F26" s="420">
        <f>SUM(D26:E26)</f>
        <v>22578.36</v>
      </c>
    </row>
    <row r="27" spans="1:6" ht="12" customHeight="1">
      <c r="A27" s="357"/>
      <c r="B27" s="530" t="s">
        <v>72</v>
      </c>
      <c r="C27" s="363" t="s">
        <v>429</v>
      </c>
      <c r="D27" s="422">
        <v>0</v>
      </c>
      <c r="E27" s="420"/>
      <c r="F27" s="420">
        <f>SUM(D27:E27)</f>
        <v>0</v>
      </c>
    </row>
    <row r="28" spans="1:6" ht="19.5" customHeight="1">
      <c r="A28" s="365"/>
      <c r="B28" s="532"/>
      <c r="C28" s="511" t="s">
        <v>76</v>
      </c>
      <c r="D28" s="421">
        <f>SUM(D23:D27)</f>
        <v>88429.43400000001</v>
      </c>
      <c r="E28" s="421">
        <f>SUM(E23:E27)</f>
        <v>0</v>
      </c>
      <c r="F28" s="421">
        <f>SUM(F23:F27)</f>
        <v>88429.43400000001</v>
      </c>
    </row>
    <row r="29" spans="1:6" ht="12" customHeight="1">
      <c r="A29" s="361" t="s">
        <v>16</v>
      </c>
      <c r="B29" s="530" t="s">
        <v>72</v>
      </c>
      <c r="C29" s="363" t="s">
        <v>443</v>
      </c>
      <c r="D29" s="422">
        <v>0</v>
      </c>
      <c r="E29" s="420"/>
      <c r="F29" s="420">
        <f>SUM(D29:E29)</f>
        <v>0</v>
      </c>
    </row>
    <row r="30" spans="1:6" ht="12" customHeight="1">
      <c r="A30" s="357"/>
      <c r="B30" s="530" t="s">
        <v>72</v>
      </c>
      <c r="C30" s="363" t="s">
        <v>149</v>
      </c>
      <c r="D30" s="422">
        <v>2683.2</v>
      </c>
      <c r="E30" s="420"/>
      <c r="F30" s="420">
        <f>SUM(D30:E30)</f>
        <v>2683.2</v>
      </c>
    </row>
    <row r="31" spans="1:6" ht="12" customHeight="1">
      <c r="A31" s="361"/>
      <c r="B31" s="533" t="s">
        <v>72</v>
      </c>
      <c r="C31" s="363" t="s">
        <v>147</v>
      </c>
      <c r="D31" s="422">
        <v>3939.36</v>
      </c>
      <c r="E31" s="420"/>
      <c r="F31" s="420">
        <f>SUM(D31:E31)</f>
        <v>3939.36</v>
      </c>
    </row>
    <row r="32" spans="2:6" ht="12" customHeight="1">
      <c r="B32" s="530" t="s">
        <v>72</v>
      </c>
      <c r="C32" s="363" t="s">
        <v>282</v>
      </c>
      <c r="D32" s="422">
        <v>0</v>
      </c>
      <c r="E32" s="420"/>
      <c r="F32" s="420">
        <f aca="true" t="shared" si="1" ref="F32:F42">SUM(D32:E32)</f>
        <v>0</v>
      </c>
    </row>
    <row r="33" spans="2:6" ht="12" customHeight="1">
      <c r="B33" s="530" t="s">
        <v>72</v>
      </c>
      <c r="C33" s="363" t="s">
        <v>148</v>
      </c>
      <c r="D33" s="422">
        <v>164.26</v>
      </c>
      <c r="E33" s="420"/>
      <c r="F33" s="420">
        <f t="shared" si="1"/>
        <v>164.26</v>
      </c>
    </row>
    <row r="34" spans="2:6" ht="12" customHeight="1">
      <c r="B34" s="530" t="s">
        <v>72</v>
      </c>
      <c r="C34" s="363" t="s">
        <v>231</v>
      </c>
      <c r="D34" s="422">
        <v>139063.28</v>
      </c>
      <c r="E34" s="364"/>
      <c r="F34" s="364">
        <f t="shared" si="1"/>
        <v>139063.28</v>
      </c>
    </row>
    <row r="35" spans="2:6" ht="12" customHeight="1">
      <c r="B35" s="530" t="s">
        <v>72</v>
      </c>
      <c r="C35" s="514" t="s">
        <v>395</v>
      </c>
      <c r="D35" s="422">
        <v>270.67</v>
      </c>
      <c r="E35" s="371"/>
      <c r="F35" s="364">
        <f t="shared" si="1"/>
        <v>270.67</v>
      </c>
    </row>
    <row r="36" spans="1:6" ht="19.5" customHeight="1">
      <c r="A36" s="365"/>
      <c r="B36" s="532"/>
      <c r="C36" s="511" t="s">
        <v>77</v>
      </c>
      <c r="D36" s="368">
        <f>SUM(D29:D35)</f>
        <v>146120.77000000002</v>
      </c>
      <c r="E36" s="368">
        <f>SUM(E29:E35)</f>
        <v>0</v>
      </c>
      <c r="F36" s="368">
        <f>SUM(F29:F35)</f>
        <v>146120.77000000002</v>
      </c>
    </row>
    <row r="37" spans="1:6" ht="12" customHeight="1">
      <c r="A37" s="361" t="s">
        <v>17</v>
      </c>
      <c r="B37" s="534" t="s">
        <v>72</v>
      </c>
      <c r="C37" s="363" t="s">
        <v>283</v>
      </c>
      <c r="D37" s="422">
        <v>0</v>
      </c>
      <c r="E37" s="364"/>
      <c r="F37" s="364">
        <f t="shared" si="1"/>
        <v>0</v>
      </c>
    </row>
    <row r="38" spans="1:6" ht="12" customHeight="1">
      <c r="A38" s="357"/>
      <c r="B38" s="530" t="s">
        <v>72</v>
      </c>
      <c r="C38" s="363" t="s">
        <v>78</v>
      </c>
      <c r="D38" s="422">
        <v>1718.24</v>
      </c>
      <c r="E38" s="364"/>
      <c r="F38" s="364">
        <f t="shared" si="1"/>
        <v>1718.24</v>
      </c>
    </row>
    <row r="39" spans="1:6" ht="12" customHeight="1">
      <c r="A39" s="357"/>
      <c r="B39" s="534" t="s">
        <v>72</v>
      </c>
      <c r="C39" s="363" t="s">
        <v>284</v>
      </c>
      <c r="D39" s="422">
        <v>0</v>
      </c>
      <c r="E39" s="364"/>
      <c r="F39" s="364">
        <f t="shared" si="1"/>
        <v>0</v>
      </c>
    </row>
    <row r="40" spans="1:6" ht="12" customHeight="1">
      <c r="A40" s="357"/>
      <c r="B40" s="534" t="s">
        <v>72</v>
      </c>
      <c r="C40" s="363" t="s">
        <v>73</v>
      </c>
      <c r="D40" s="422">
        <v>5183.58</v>
      </c>
      <c r="E40" s="364"/>
      <c r="F40" s="364">
        <f>SUM(D40:E40)</f>
        <v>5183.58</v>
      </c>
    </row>
    <row r="41" spans="1:6" ht="12" customHeight="1">
      <c r="A41" s="357"/>
      <c r="B41" s="534" t="s">
        <v>72</v>
      </c>
      <c r="C41" s="363" t="s">
        <v>285</v>
      </c>
      <c r="D41" s="422">
        <v>2608.99</v>
      </c>
      <c r="E41" s="364"/>
      <c r="F41" s="364">
        <f>SUM(D41:E41)</f>
        <v>2608.99</v>
      </c>
    </row>
    <row r="42" spans="1:6" ht="12" customHeight="1">
      <c r="A42" s="357"/>
      <c r="B42" s="534" t="s">
        <v>72</v>
      </c>
      <c r="C42" s="363" t="s">
        <v>80</v>
      </c>
      <c r="D42" s="422">
        <v>0</v>
      </c>
      <c r="E42" s="364">
        <v>7041.77</v>
      </c>
      <c r="F42" s="364">
        <f t="shared" si="1"/>
        <v>7041.77</v>
      </c>
    </row>
    <row r="43" spans="1:6" ht="19.5" customHeight="1">
      <c r="A43" s="365"/>
      <c r="B43" s="532"/>
      <c r="C43" s="367" t="s">
        <v>81</v>
      </c>
      <c r="D43" s="368">
        <f>SUM(D38:D42)</f>
        <v>9510.81</v>
      </c>
      <c r="E43" s="368">
        <f>SUM(E37:E42)</f>
        <v>7041.77</v>
      </c>
      <c r="F43" s="368">
        <f>SUM(F37:F42)</f>
        <v>16552.58</v>
      </c>
    </row>
    <row r="44" spans="1:6" ht="24.75" customHeight="1">
      <c r="A44" s="377"/>
      <c r="B44" s="535"/>
      <c r="C44" s="433"/>
      <c r="D44" s="434"/>
      <c r="E44" s="434"/>
      <c r="F44" s="434"/>
    </row>
    <row r="45" spans="1:6" ht="12.75">
      <c r="A45" s="1015" t="s">
        <v>163</v>
      </c>
      <c r="B45" s="1015"/>
      <c r="C45" s="1015"/>
      <c r="D45" s="1015"/>
      <c r="E45" s="1015"/>
      <c r="F45" s="1015"/>
    </row>
    <row r="46" spans="1:6" ht="12.75">
      <c r="A46" s="1015" t="s">
        <v>141</v>
      </c>
      <c r="B46" s="1015"/>
      <c r="C46" s="1015"/>
      <c r="D46" s="1015"/>
      <c r="E46" s="1015"/>
      <c r="F46" s="1015"/>
    </row>
    <row r="47" spans="1:6" ht="13.5" thickBot="1">
      <c r="A47" s="357"/>
      <c r="B47" s="530"/>
      <c r="C47" s="357"/>
      <c r="D47" s="357"/>
      <c r="E47" s="357"/>
      <c r="F47" s="358" t="s">
        <v>10</v>
      </c>
    </row>
    <row r="48" spans="1:6" ht="39.75" customHeight="1" thickBot="1" thickTop="1">
      <c r="A48" s="359" t="s">
        <v>30</v>
      </c>
      <c r="B48" s="531"/>
      <c r="C48" s="360" t="s">
        <v>145</v>
      </c>
      <c r="D48" s="359" t="s">
        <v>143</v>
      </c>
      <c r="E48" s="359" t="s">
        <v>70</v>
      </c>
      <c r="F48" s="359" t="s">
        <v>71</v>
      </c>
    </row>
    <row r="49" spans="1:6" ht="12" customHeight="1" thickTop="1">
      <c r="A49" s="361" t="s">
        <v>18</v>
      </c>
      <c r="B49" s="534" t="s">
        <v>72</v>
      </c>
      <c r="C49" s="363" t="s">
        <v>444</v>
      </c>
      <c r="D49" s="422">
        <v>29485.88</v>
      </c>
      <c r="E49" s="364"/>
      <c r="F49" s="364">
        <f>SUM(D49:E49)</f>
        <v>29485.88</v>
      </c>
    </row>
    <row r="50" spans="1:6" ht="12" customHeight="1">
      <c r="A50" s="361"/>
      <c r="B50" s="534" t="s">
        <v>72</v>
      </c>
      <c r="C50" s="363" t="s">
        <v>219</v>
      </c>
      <c r="D50" s="422">
        <v>472.53</v>
      </c>
      <c r="E50" s="364"/>
      <c r="F50" s="364">
        <f>SUM(D50:E50)</f>
        <v>472.53</v>
      </c>
    </row>
    <row r="51" spans="1:6" ht="12" customHeight="1">
      <c r="A51" s="357"/>
      <c r="B51" s="534" t="s">
        <v>72</v>
      </c>
      <c r="C51" s="363" t="s">
        <v>412</v>
      </c>
      <c r="D51" s="422">
        <v>0</v>
      </c>
      <c r="E51" s="364"/>
      <c r="F51" s="373">
        <f>SUM(D51:E51)</f>
        <v>0</v>
      </c>
    </row>
    <row r="52" spans="1:6" ht="19.5" customHeight="1">
      <c r="A52" s="365"/>
      <c r="B52" s="532"/>
      <c r="C52" s="367" t="s">
        <v>82</v>
      </c>
      <c r="D52" s="368">
        <f>SUM(D49:D51)</f>
        <v>29958.41</v>
      </c>
      <c r="E52" s="368">
        <f>SUM(E49:E51)</f>
        <v>0</v>
      </c>
      <c r="F52" s="368">
        <f>SUM(F49:F51)</f>
        <v>29958.41</v>
      </c>
    </row>
    <row r="53" spans="1:6" ht="12" customHeight="1">
      <c r="A53" s="361" t="s">
        <v>19</v>
      </c>
      <c r="B53" s="534" t="s">
        <v>72</v>
      </c>
      <c r="C53" s="363" t="s">
        <v>79</v>
      </c>
      <c r="D53" s="422">
        <v>9961.86</v>
      </c>
      <c r="E53" s="364"/>
      <c r="F53" s="364">
        <f>SUM(D53:E53)</f>
        <v>9961.86</v>
      </c>
    </row>
    <row r="54" spans="1:6" ht="14.25" customHeight="1">
      <c r="A54" s="361"/>
      <c r="B54" s="534" t="s">
        <v>72</v>
      </c>
      <c r="C54" s="514" t="s">
        <v>447</v>
      </c>
      <c r="D54" s="422">
        <v>0</v>
      </c>
      <c r="E54" s="420"/>
      <c r="F54" s="420">
        <f>SUM(D54:E54)</f>
        <v>0</v>
      </c>
    </row>
    <row r="55" spans="1:6" ht="23.25" customHeight="1">
      <c r="A55" s="361"/>
      <c r="B55" s="534" t="s">
        <v>72</v>
      </c>
      <c r="C55" s="363" t="s">
        <v>286</v>
      </c>
      <c r="D55" s="422">
        <v>2267.35</v>
      </c>
      <c r="E55" s="364"/>
      <c r="F55" s="364">
        <f>SUM(D55:E55)</f>
        <v>2267.35</v>
      </c>
    </row>
    <row r="56" spans="1:6" ht="18.75" customHeight="1">
      <c r="A56" s="361"/>
      <c r="B56" s="534" t="s">
        <v>72</v>
      </c>
      <c r="C56" s="363" t="s">
        <v>258</v>
      </c>
      <c r="D56" s="422">
        <v>425.05</v>
      </c>
      <c r="E56" s="364"/>
      <c r="F56" s="364">
        <f>SUM(D56:E56)</f>
        <v>425.05</v>
      </c>
    </row>
    <row r="57" spans="1:6" ht="14.25" customHeight="1">
      <c r="A57" s="357"/>
      <c r="B57" s="534" t="s">
        <v>72</v>
      </c>
      <c r="C57" s="363" t="s">
        <v>287</v>
      </c>
      <c r="D57" s="422">
        <v>0</v>
      </c>
      <c r="E57" s="373">
        <v>591.97</v>
      </c>
      <c r="F57" s="373">
        <f>SUM(D57:E57)</f>
        <v>591.97</v>
      </c>
    </row>
    <row r="58" spans="1:6" ht="19.5" customHeight="1">
      <c r="A58" s="365"/>
      <c r="B58" s="532"/>
      <c r="C58" s="367" t="s">
        <v>83</v>
      </c>
      <c r="D58" s="368">
        <f>SUM(D53:D57)</f>
        <v>12654.26</v>
      </c>
      <c r="E58" s="368">
        <f>SUM(E53:E57)</f>
        <v>591.97</v>
      </c>
      <c r="F58" s="368">
        <f>SUM(F53:F57)</f>
        <v>13246.23</v>
      </c>
    </row>
    <row r="59" spans="1:6" ht="12" customHeight="1">
      <c r="A59" s="425" t="s">
        <v>20</v>
      </c>
      <c r="B59" s="534" t="s">
        <v>72</v>
      </c>
      <c r="C59" s="363" t="s">
        <v>288</v>
      </c>
      <c r="D59" s="422">
        <v>261.08</v>
      </c>
      <c r="E59" s="369"/>
      <c r="F59" s="364">
        <f aca="true" t="shared" si="2" ref="F59:F64">SUM(D59:E59)</f>
        <v>261.08</v>
      </c>
    </row>
    <row r="60" spans="1:6" ht="12" customHeight="1">
      <c r="A60" s="372"/>
      <c r="B60" s="534" t="s">
        <v>72</v>
      </c>
      <c r="C60" s="363" t="s">
        <v>147</v>
      </c>
      <c r="D60" s="422">
        <v>127.29</v>
      </c>
      <c r="E60" s="364"/>
      <c r="F60" s="364">
        <f t="shared" si="2"/>
        <v>127.29</v>
      </c>
    </row>
    <row r="61" spans="1:6" ht="12" customHeight="1">
      <c r="A61" s="357"/>
      <c r="B61" s="534" t="s">
        <v>72</v>
      </c>
      <c r="C61" s="363" t="s">
        <v>289</v>
      </c>
      <c r="D61" s="422">
        <v>1058</v>
      </c>
      <c r="E61" s="364"/>
      <c r="F61" s="364">
        <f t="shared" si="2"/>
        <v>1058</v>
      </c>
    </row>
    <row r="62" spans="1:6" ht="12" customHeight="1">
      <c r="A62" s="357"/>
      <c r="B62" s="534" t="s">
        <v>72</v>
      </c>
      <c r="C62" s="363" t="s">
        <v>290</v>
      </c>
      <c r="D62" s="422">
        <v>764.85</v>
      </c>
      <c r="E62" s="364"/>
      <c r="F62" s="364">
        <f t="shared" si="2"/>
        <v>764.85</v>
      </c>
    </row>
    <row r="63" spans="1:6" ht="12" customHeight="1">
      <c r="A63" s="357"/>
      <c r="B63" s="534" t="s">
        <v>72</v>
      </c>
      <c r="C63" s="363" t="s">
        <v>74</v>
      </c>
      <c r="D63" s="422">
        <v>48256.27</v>
      </c>
      <c r="E63" s="364"/>
      <c r="F63" s="364">
        <f t="shared" si="2"/>
        <v>48256.27</v>
      </c>
    </row>
    <row r="64" spans="1:6" ht="12" customHeight="1">
      <c r="A64" s="357"/>
      <c r="B64" s="534" t="s">
        <v>72</v>
      </c>
      <c r="C64" s="363" t="s">
        <v>80</v>
      </c>
      <c r="D64" s="422">
        <v>0</v>
      </c>
      <c r="E64" s="373">
        <v>1622.17</v>
      </c>
      <c r="F64" s="364">
        <f t="shared" si="2"/>
        <v>1622.17</v>
      </c>
    </row>
    <row r="65" spans="1:6" ht="19.5" customHeight="1">
      <c r="A65" s="375"/>
      <c r="B65" s="536"/>
      <c r="C65" s="367" t="s">
        <v>84</v>
      </c>
      <c r="D65" s="368">
        <f>SUM(D59:D64)</f>
        <v>50467.49</v>
      </c>
      <c r="E65" s="368">
        <f>SUM(E59:E64)</f>
        <v>1622.17</v>
      </c>
      <c r="F65" s="368">
        <f>SUM(F59:F64)</f>
        <v>52089.659999999996</v>
      </c>
    </row>
    <row r="66" spans="1:6" ht="12" customHeight="1">
      <c r="A66" s="425" t="s">
        <v>21</v>
      </c>
      <c r="B66" s="534" t="s">
        <v>72</v>
      </c>
      <c r="C66" s="363" t="s">
        <v>74</v>
      </c>
      <c r="D66" s="422">
        <v>274342.8</v>
      </c>
      <c r="E66" s="364"/>
      <c r="F66" s="364">
        <f>SUM(D66:E66)</f>
        <v>274342.8</v>
      </c>
    </row>
    <row r="67" spans="1:6" ht="12" customHeight="1">
      <c r="A67" s="361"/>
      <c r="B67" s="534" t="s">
        <v>72</v>
      </c>
      <c r="C67" s="363" t="s">
        <v>259</v>
      </c>
      <c r="D67" s="422">
        <v>21224</v>
      </c>
      <c r="E67" s="364"/>
      <c r="F67" s="364">
        <f>SUM(D67:E67)</f>
        <v>21224</v>
      </c>
    </row>
    <row r="68" spans="1:6" ht="19.5" customHeight="1">
      <c r="A68" s="357"/>
      <c r="B68" s="534" t="s">
        <v>72</v>
      </c>
      <c r="C68" s="363" t="s">
        <v>258</v>
      </c>
      <c r="D68" s="422">
        <v>1264</v>
      </c>
      <c r="E68" s="373"/>
      <c r="F68" s="364">
        <f>SUM(D68:E68)</f>
        <v>1264</v>
      </c>
    </row>
    <row r="69" spans="1:6" ht="19.5" customHeight="1">
      <c r="A69" s="365"/>
      <c r="B69" s="532"/>
      <c r="C69" s="367" t="s">
        <v>137</v>
      </c>
      <c r="D69" s="368">
        <f>SUM(D66:D68)</f>
        <v>296830.8</v>
      </c>
      <c r="E69" s="368">
        <f>SUM(E66:E68)</f>
        <v>0</v>
      </c>
      <c r="F69" s="368">
        <f>SUM(F66:F68)</f>
        <v>296830.8</v>
      </c>
    </row>
    <row r="70" spans="1:6" ht="15.75" customHeight="1">
      <c r="A70" s="376" t="s">
        <v>22</v>
      </c>
      <c r="B70" s="534" t="s">
        <v>72</v>
      </c>
      <c r="C70" s="363" t="s">
        <v>74</v>
      </c>
      <c r="D70" s="422">
        <v>51500.91</v>
      </c>
      <c r="E70" s="369"/>
      <c r="F70" s="364">
        <f aca="true" t="shared" si="3" ref="F70:F75">SUM(D70:E70)</f>
        <v>51500.91</v>
      </c>
    </row>
    <row r="71" spans="1:6" ht="19.5" customHeight="1">
      <c r="A71" s="376"/>
      <c r="B71" s="534" t="s">
        <v>72</v>
      </c>
      <c r="C71" s="363" t="s">
        <v>378</v>
      </c>
      <c r="D71" s="422">
        <v>203.95</v>
      </c>
      <c r="E71" s="364"/>
      <c r="F71" s="364">
        <f t="shared" si="3"/>
        <v>203.95</v>
      </c>
    </row>
    <row r="72" spans="1:6" ht="19.5" customHeight="1">
      <c r="A72" s="376"/>
      <c r="B72" s="534" t="s">
        <v>72</v>
      </c>
      <c r="C72" s="363" t="s">
        <v>291</v>
      </c>
      <c r="D72" s="422">
        <v>8246.57</v>
      </c>
      <c r="E72" s="364"/>
      <c r="F72" s="364">
        <f t="shared" si="3"/>
        <v>8246.57</v>
      </c>
    </row>
    <row r="73" spans="1:6" ht="19.5" customHeight="1">
      <c r="A73" s="376"/>
      <c r="B73" s="534" t="s">
        <v>72</v>
      </c>
      <c r="C73" s="363" t="s">
        <v>379</v>
      </c>
      <c r="D73" s="422">
        <v>2269.94</v>
      </c>
      <c r="E73" s="364"/>
      <c r="F73" s="364">
        <f t="shared" si="3"/>
        <v>2269.94</v>
      </c>
    </row>
    <row r="74" spans="1:6" ht="19.5" customHeight="1">
      <c r="A74" s="376"/>
      <c r="B74" s="534" t="s">
        <v>72</v>
      </c>
      <c r="C74" s="363" t="s">
        <v>380</v>
      </c>
      <c r="D74" s="422">
        <v>16602.34</v>
      </c>
      <c r="E74" s="364"/>
      <c r="F74" s="364">
        <f t="shared" si="3"/>
        <v>16602.34</v>
      </c>
    </row>
    <row r="75" spans="1:6" ht="19.5" customHeight="1">
      <c r="A75" s="376"/>
      <c r="B75" s="534" t="s">
        <v>72</v>
      </c>
      <c r="C75" s="363" t="s">
        <v>381</v>
      </c>
      <c r="D75" s="422">
        <v>-119.05</v>
      </c>
      <c r="E75" s="364"/>
      <c r="F75" s="364">
        <f t="shared" si="3"/>
        <v>-119.05</v>
      </c>
    </row>
    <row r="76" spans="1:6" ht="12" customHeight="1">
      <c r="A76" s="377"/>
      <c r="B76" s="535"/>
      <c r="C76" s="367" t="s">
        <v>85</v>
      </c>
      <c r="D76" s="368">
        <f>SUM(D70:D75)</f>
        <v>78704.66</v>
      </c>
      <c r="E76" s="368">
        <f>SUM(E70:E70)</f>
        <v>0</v>
      </c>
      <c r="F76" s="368">
        <f>SUM(F70:F75)</f>
        <v>78704.66</v>
      </c>
    </row>
    <row r="77" spans="1:6" ht="21" customHeight="1">
      <c r="A77" s="379" t="s">
        <v>23</v>
      </c>
      <c r="B77" s="537" t="s">
        <v>72</v>
      </c>
      <c r="C77" s="426" t="s">
        <v>262</v>
      </c>
      <c r="D77" s="422">
        <v>1153.33</v>
      </c>
      <c r="E77" s="369"/>
      <c r="F77" s="364">
        <f>SUM(D77:E77)</f>
        <v>1153.33</v>
      </c>
    </row>
    <row r="78" spans="1:6" ht="18" customHeight="1">
      <c r="A78" s="380"/>
      <c r="B78" s="538" t="s">
        <v>72</v>
      </c>
      <c r="C78" s="363" t="s">
        <v>218</v>
      </c>
      <c r="D78" s="422">
        <v>13812.99</v>
      </c>
      <c r="E78" s="364"/>
      <c r="F78" s="364">
        <f>SUM(D78:E78)</f>
        <v>13812.99</v>
      </c>
    </row>
    <row r="79" spans="1:6" ht="14.25" customHeight="1">
      <c r="A79" s="366"/>
      <c r="B79" s="532"/>
      <c r="C79" s="381" t="s">
        <v>86</v>
      </c>
      <c r="D79" s="368">
        <f>SUM(D77:D78)</f>
        <v>14966.32</v>
      </c>
      <c r="E79" s="368">
        <f>SUM(E77:E78)</f>
        <v>0</v>
      </c>
      <c r="F79" s="368">
        <f>SUM(F77:F78)</f>
        <v>14966.32</v>
      </c>
    </row>
    <row r="80" spans="1:6" ht="19.5" customHeight="1">
      <c r="A80" s="378"/>
      <c r="B80" s="535"/>
      <c r="C80" s="543"/>
      <c r="D80" s="544"/>
      <c r="E80" s="544"/>
      <c r="F80" s="544"/>
    </row>
    <row r="81" spans="1:6" ht="12.75">
      <c r="A81" s="1015" t="s">
        <v>163</v>
      </c>
      <c r="B81" s="1015"/>
      <c r="C81" s="1015"/>
      <c r="D81" s="1015"/>
      <c r="E81" s="1015"/>
      <c r="F81" s="1015"/>
    </row>
    <row r="82" spans="1:6" ht="12.75">
      <c r="A82" s="1015" t="s">
        <v>141</v>
      </c>
      <c r="B82" s="1015"/>
      <c r="C82" s="1015"/>
      <c r="D82" s="1015"/>
      <c r="E82" s="1015"/>
      <c r="F82" s="1015"/>
    </row>
    <row r="83" spans="1:6" ht="13.5" thickBot="1">
      <c r="A83" s="357"/>
      <c r="B83" s="530"/>
      <c r="C83" s="357"/>
      <c r="D83" s="357"/>
      <c r="E83" s="357"/>
      <c r="F83" s="496" t="s">
        <v>10</v>
      </c>
    </row>
    <row r="84" spans="1:6" ht="39.75" customHeight="1" thickBot="1" thickTop="1">
      <c r="A84" s="359" t="s">
        <v>30</v>
      </c>
      <c r="B84" s="531"/>
      <c r="C84" s="374" t="s">
        <v>145</v>
      </c>
      <c r="D84" s="359" t="s">
        <v>142</v>
      </c>
      <c r="E84" s="359" t="s">
        <v>70</v>
      </c>
      <c r="F84" s="359" t="s">
        <v>71</v>
      </c>
    </row>
    <row r="85" spans="1:6" ht="14.25" customHeight="1" thickTop="1">
      <c r="A85" s="361" t="s">
        <v>24</v>
      </c>
      <c r="B85" s="546" t="s">
        <v>72</v>
      </c>
      <c r="C85" s="363" t="s">
        <v>87</v>
      </c>
      <c r="D85" s="422">
        <v>330527.96</v>
      </c>
      <c r="E85" s="364"/>
      <c r="F85" s="364">
        <f>SUM(D85:E85)</f>
        <v>330527.96</v>
      </c>
    </row>
    <row r="86" spans="1:6" ht="12" customHeight="1">
      <c r="A86" s="425"/>
      <c r="B86" s="547" t="s">
        <v>72</v>
      </c>
      <c r="C86" s="363" t="s">
        <v>292</v>
      </c>
      <c r="D86" s="422">
        <v>0</v>
      </c>
      <c r="E86" s="364"/>
      <c r="F86" s="364">
        <f>SUM(D86:E86)</f>
        <v>0</v>
      </c>
    </row>
    <row r="87" spans="1:6" ht="12" customHeight="1">
      <c r="A87" s="425"/>
      <c r="B87" s="547" t="s">
        <v>72</v>
      </c>
      <c r="C87" s="363" t="s">
        <v>293</v>
      </c>
      <c r="D87" s="422">
        <v>137893.63</v>
      </c>
      <c r="E87" s="364"/>
      <c r="F87" s="364">
        <f>SUM(D87:E87)</f>
        <v>137893.63</v>
      </c>
    </row>
    <row r="88" spans="1:6" ht="13.5" customHeight="1">
      <c r="A88" s="425"/>
      <c r="B88" s="547" t="s">
        <v>72</v>
      </c>
      <c r="C88" s="363" t="s">
        <v>423</v>
      </c>
      <c r="D88" s="422">
        <v>0</v>
      </c>
      <c r="E88" s="364"/>
      <c r="F88" s="364">
        <f>SUM(D88:E88)</f>
        <v>0</v>
      </c>
    </row>
    <row r="89" spans="1:8" ht="22.5" customHeight="1">
      <c r="A89" s="425"/>
      <c r="B89" s="547" t="s">
        <v>72</v>
      </c>
      <c r="C89" s="363" t="s">
        <v>424</v>
      </c>
      <c r="D89" s="422">
        <v>0</v>
      </c>
      <c r="E89" s="364"/>
      <c r="F89" s="364">
        <f>SUM(D89:E89)</f>
        <v>0</v>
      </c>
      <c r="G89" s="390"/>
      <c r="H89" s="390"/>
    </row>
    <row r="90" spans="1:8" ht="19.5" customHeight="1">
      <c r="A90" s="366"/>
      <c r="B90" s="532"/>
      <c r="C90" s="509" t="s">
        <v>88</v>
      </c>
      <c r="D90" s="510">
        <f>SUM(D85:D89)</f>
        <v>468421.59</v>
      </c>
      <c r="E90" s="510">
        <f>SUM(E85:E89)</f>
        <v>0</v>
      </c>
      <c r="F90" s="510">
        <f>SUM(F85:F89)</f>
        <v>468421.59</v>
      </c>
      <c r="G90" s="390"/>
      <c r="H90" s="390"/>
    </row>
    <row r="91" spans="1:8" ht="12" customHeight="1">
      <c r="A91" s="425" t="s">
        <v>25</v>
      </c>
      <c r="B91" s="547" t="s">
        <v>72</v>
      </c>
      <c r="C91" s="363" t="s">
        <v>144</v>
      </c>
      <c r="D91" s="422">
        <v>4928.6</v>
      </c>
      <c r="E91" s="364"/>
      <c r="F91" s="364">
        <f>SUM(D91:E91)</f>
        <v>4928.6</v>
      </c>
      <c r="G91" s="390"/>
      <c r="H91" s="390"/>
    </row>
    <row r="92" spans="1:8" ht="12" customHeight="1">
      <c r="A92" s="425"/>
      <c r="B92" s="547" t="s">
        <v>72</v>
      </c>
      <c r="C92" s="363" t="s">
        <v>294</v>
      </c>
      <c r="D92" s="422">
        <v>70190.76</v>
      </c>
      <c r="E92" s="364"/>
      <c r="F92" s="364">
        <f>SUM(D92:E92)</f>
        <v>70190.76</v>
      </c>
      <c r="G92" s="390"/>
      <c r="H92" s="390"/>
    </row>
    <row r="93" spans="1:8" ht="12" customHeight="1">
      <c r="A93" s="362"/>
      <c r="B93" s="547" t="s">
        <v>72</v>
      </c>
      <c r="C93" s="363" t="s">
        <v>74</v>
      </c>
      <c r="D93" s="422">
        <v>16061.95</v>
      </c>
      <c r="E93" s="364"/>
      <c r="F93" s="364">
        <f>SUM(D93:E93)</f>
        <v>16061.95</v>
      </c>
      <c r="G93" s="390"/>
      <c r="H93" s="390"/>
    </row>
    <row r="94" spans="1:8" ht="12" customHeight="1">
      <c r="A94" s="362"/>
      <c r="B94" s="547" t="s">
        <v>72</v>
      </c>
      <c r="C94" s="363" t="s">
        <v>232</v>
      </c>
      <c r="D94" s="422">
        <v>3770.4</v>
      </c>
      <c r="E94" s="364"/>
      <c r="F94" s="364">
        <f>SUM(D94:E94)</f>
        <v>3770.4</v>
      </c>
      <c r="G94" s="390"/>
      <c r="H94" s="390"/>
    </row>
    <row r="95" spans="1:8" ht="19.5" customHeight="1">
      <c r="A95" s="366"/>
      <c r="B95" s="532"/>
      <c r="C95" s="511" t="s">
        <v>89</v>
      </c>
      <c r="D95" s="510">
        <f>SUM(D91:D94)</f>
        <v>94951.70999999999</v>
      </c>
      <c r="E95" s="510">
        <f>SUM(E92:E94)</f>
        <v>0</v>
      </c>
      <c r="F95" s="559">
        <f>SUM(F91:F94)</f>
        <v>94951.70999999999</v>
      </c>
      <c r="G95" s="390"/>
      <c r="H95" s="390"/>
    </row>
    <row r="96" spans="1:8" ht="12" customHeight="1">
      <c r="A96" s="425" t="s">
        <v>26</v>
      </c>
      <c r="B96" s="534" t="s">
        <v>72</v>
      </c>
      <c r="C96" s="514" t="s">
        <v>428</v>
      </c>
      <c r="D96" s="422">
        <v>0</v>
      </c>
      <c r="E96" s="382"/>
      <c r="F96" s="364">
        <f>SUM(D96:E96)</f>
        <v>0</v>
      </c>
      <c r="G96" s="390"/>
      <c r="H96" s="390"/>
    </row>
    <row r="97" spans="1:8" ht="12" customHeight="1">
      <c r="A97" s="425"/>
      <c r="B97" s="539" t="s">
        <v>72</v>
      </c>
      <c r="C97" s="363" t="s">
        <v>90</v>
      </c>
      <c r="D97" s="422">
        <v>83752.4</v>
      </c>
      <c r="E97" s="382"/>
      <c r="F97" s="364">
        <f>SUM(D97:E97)</f>
        <v>83752.4</v>
      </c>
      <c r="G97" s="390"/>
      <c r="H97" s="390"/>
    </row>
    <row r="98" spans="1:8" ht="12" customHeight="1">
      <c r="A98" s="425"/>
      <c r="B98" s="539" t="s">
        <v>72</v>
      </c>
      <c r="C98" s="363" t="s">
        <v>382</v>
      </c>
      <c r="D98" s="422">
        <v>56012</v>
      </c>
      <c r="E98" s="382"/>
      <c r="F98" s="364">
        <f>SUM(D98:E98)</f>
        <v>56012</v>
      </c>
      <c r="G98" s="390"/>
      <c r="H98" s="390"/>
    </row>
    <row r="99" spans="1:8" ht="19.5" customHeight="1">
      <c r="A99" s="366"/>
      <c r="B99" s="532"/>
      <c r="C99" s="511" t="s">
        <v>91</v>
      </c>
      <c r="D99" s="510">
        <f>SUM(D96:D98)</f>
        <v>139764.4</v>
      </c>
      <c r="E99" s="510">
        <f>SUM(E97:E97)</f>
        <v>0</v>
      </c>
      <c r="F99" s="510">
        <f>SUM(F96:F98)</f>
        <v>139764.4</v>
      </c>
      <c r="G99" s="390"/>
      <c r="H99" s="390"/>
    </row>
    <row r="100" spans="1:11" ht="22.5" customHeight="1">
      <c r="A100" s="425" t="s">
        <v>27</v>
      </c>
      <c r="B100" s="547" t="s">
        <v>72</v>
      </c>
      <c r="C100" s="363" t="s">
        <v>295</v>
      </c>
      <c r="D100" s="422">
        <v>2459</v>
      </c>
      <c r="E100" s="382"/>
      <c r="F100" s="382">
        <f aca="true" t="shared" si="4" ref="F100:F105">SUM(D100:E100)</f>
        <v>2459</v>
      </c>
      <c r="G100" s="390"/>
      <c r="H100" s="390"/>
      <c r="I100" s="390"/>
      <c r="J100" s="390"/>
      <c r="K100" s="390"/>
    </row>
    <row r="101" spans="1:6" ht="18" customHeight="1">
      <c r="A101" s="362"/>
      <c r="B101" s="534" t="s">
        <v>72</v>
      </c>
      <c r="C101" s="363" t="s">
        <v>150</v>
      </c>
      <c r="D101" s="422">
        <v>2773</v>
      </c>
      <c r="E101" s="382"/>
      <c r="F101" s="382">
        <f t="shared" si="4"/>
        <v>2773</v>
      </c>
    </row>
    <row r="102" spans="1:6" ht="12" customHeight="1">
      <c r="A102" s="362"/>
      <c r="B102" s="534" t="s">
        <v>72</v>
      </c>
      <c r="C102" s="514" t="s">
        <v>411</v>
      </c>
      <c r="D102" s="422">
        <v>0</v>
      </c>
      <c r="E102" s="382"/>
      <c r="F102" s="382">
        <f t="shared" si="4"/>
        <v>0</v>
      </c>
    </row>
    <row r="103" spans="1:6" ht="19.5" customHeight="1">
      <c r="A103" s="366"/>
      <c r="B103" s="532"/>
      <c r="C103" s="511" t="s">
        <v>92</v>
      </c>
      <c r="D103" s="510">
        <f>SUM(D100:D102)</f>
        <v>5232</v>
      </c>
      <c r="E103" s="510">
        <f>SUM(E100:E102)</f>
        <v>0</v>
      </c>
      <c r="F103" s="510">
        <f>SUM(F100:F102)</f>
        <v>5232</v>
      </c>
    </row>
    <row r="104" spans="1:6" ht="37.5" customHeight="1">
      <c r="A104" s="383" t="s">
        <v>28</v>
      </c>
      <c r="B104" s="372" t="s">
        <v>72</v>
      </c>
      <c r="C104" s="363" t="s">
        <v>375</v>
      </c>
      <c r="D104" s="422">
        <v>61906.36</v>
      </c>
      <c r="E104" s="364"/>
      <c r="F104" s="382">
        <f t="shared" si="4"/>
        <v>61906.36</v>
      </c>
    </row>
    <row r="105" spans="1:6" ht="15" customHeight="1">
      <c r="A105" s="378"/>
      <c r="B105" s="534" t="s">
        <v>72</v>
      </c>
      <c r="C105" s="363" t="s">
        <v>233</v>
      </c>
      <c r="D105" s="422">
        <v>8198.73</v>
      </c>
      <c r="E105" s="364"/>
      <c r="F105" s="382">
        <f t="shared" si="4"/>
        <v>8198.73</v>
      </c>
    </row>
    <row r="106" spans="1:6" ht="19.5" customHeight="1">
      <c r="A106" s="378"/>
      <c r="B106" s="535"/>
      <c r="C106" s="511" t="s">
        <v>234</v>
      </c>
      <c r="D106" s="510">
        <f>SUM(D104:D105)</f>
        <v>70105.09</v>
      </c>
      <c r="E106" s="510">
        <f>SUM(E104:E105)</f>
        <v>0</v>
      </c>
      <c r="F106" s="510">
        <f>SUM(F104:F105)</f>
        <v>70105.09</v>
      </c>
    </row>
    <row r="107" spans="1:6" ht="13.5" thickBot="1">
      <c r="A107" s="384"/>
      <c r="B107" s="540"/>
      <c r="C107" s="512" t="s">
        <v>93</v>
      </c>
      <c r="D107" s="513">
        <f>SUM(+D22+D28+D36+D43+D52+D58+D65+D69+D76+D79+D90+D95+D99+D103+D106)</f>
        <v>2094417.2040000001</v>
      </c>
      <c r="E107" s="513">
        <f>SUM(+E22+E28+E36+E43+E52+E58+E65+E69+E76+E79+E90+E95+E99+E103+E106)</f>
        <v>9255.91</v>
      </c>
      <c r="F107" s="513">
        <f>SUM(+F22+F28+F36+F43+F52+F58+F65+F69+F76+F79+F90+F95+F99+F103+F106)</f>
        <v>2103673.114</v>
      </c>
    </row>
    <row r="108" spans="1:6" ht="8.25" customHeight="1" thickTop="1">
      <c r="A108" s="385"/>
      <c r="B108" s="541"/>
      <c r="C108" s="385"/>
      <c r="D108" s="385"/>
      <c r="E108" s="385"/>
      <c r="F108" s="412"/>
    </row>
    <row r="109" spans="1:6" ht="11.25" customHeight="1">
      <c r="A109" s="1017" t="s">
        <v>296</v>
      </c>
      <c r="B109" s="1017"/>
      <c r="C109" s="1017"/>
      <c r="D109" s="1017"/>
      <c r="E109" s="1017"/>
      <c r="F109" s="424"/>
    </row>
    <row r="110" spans="1:6" ht="13.5" customHeight="1">
      <c r="A110" s="1018" t="s">
        <v>401</v>
      </c>
      <c r="B110" s="1018"/>
      <c r="C110" s="1018"/>
      <c r="D110" s="1018"/>
      <c r="E110" s="1018"/>
      <c r="F110" s="558"/>
    </row>
    <row r="111" spans="1:6" ht="24" customHeight="1">
      <c r="A111" s="1017" t="s">
        <v>297</v>
      </c>
      <c r="B111" s="1017"/>
      <c r="C111" s="1017"/>
      <c r="D111" s="1017"/>
      <c r="E111" s="1017"/>
      <c r="F111" s="427"/>
    </row>
    <row r="112" spans="1:6" ht="10.5" customHeight="1">
      <c r="A112" s="1017" t="s">
        <v>425</v>
      </c>
      <c r="B112" s="1017"/>
      <c r="C112" s="1017"/>
      <c r="D112" s="1017"/>
      <c r="E112" s="1017"/>
      <c r="F112" s="427"/>
    </row>
    <row r="113" spans="1:6" ht="12.75" customHeight="1">
      <c r="A113" s="1017" t="s">
        <v>426</v>
      </c>
      <c r="B113" s="1017"/>
      <c r="C113" s="1017"/>
      <c r="D113" s="1017"/>
      <c r="E113" s="1017"/>
      <c r="F113" s="427"/>
    </row>
    <row r="114" spans="1:6" ht="9" customHeight="1">
      <c r="A114" s="428" t="s">
        <v>427</v>
      </c>
      <c r="B114" s="542"/>
      <c r="C114" s="300"/>
      <c r="D114" s="300"/>
      <c r="E114" s="300"/>
      <c r="F114" s="427"/>
    </row>
    <row r="115" spans="1:6" ht="10.5" customHeight="1">
      <c r="A115" s="1018" t="s">
        <v>438</v>
      </c>
      <c r="B115" s="1018"/>
      <c r="C115" s="1018"/>
      <c r="D115" s="1018"/>
      <c r="E115" s="1018"/>
      <c r="F115" s="427"/>
    </row>
    <row r="116" spans="1:6" ht="12" customHeight="1">
      <c r="A116" s="1018" t="s">
        <v>446</v>
      </c>
      <c r="B116" s="1018"/>
      <c r="C116" s="1018"/>
      <c r="D116" s="1018"/>
      <c r="E116" s="1018"/>
      <c r="F116" s="427"/>
    </row>
    <row r="117" spans="1:5" ht="21" customHeight="1">
      <c r="A117" s="1016" t="s">
        <v>156</v>
      </c>
      <c r="B117" s="1016"/>
      <c r="C117" s="1016"/>
      <c r="D117" s="1016"/>
      <c r="E117" s="1016"/>
    </row>
  </sheetData>
  <sheetProtection/>
  <mergeCells count="14">
    <mergeCell ref="A117:E117"/>
    <mergeCell ref="A113:E113"/>
    <mergeCell ref="A116:E116"/>
    <mergeCell ref="A109:E109"/>
    <mergeCell ref="A110:E110"/>
    <mergeCell ref="A111:E111"/>
    <mergeCell ref="A112:E112"/>
    <mergeCell ref="A115:E115"/>
    <mergeCell ref="A1:F1"/>
    <mergeCell ref="A2:F2"/>
    <mergeCell ref="A45:F45"/>
    <mergeCell ref="A46:F46"/>
    <mergeCell ref="A82:F82"/>
    <mergeCell ref="A81:F81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scale="89" r:id="rId1"/>
  <rowBreaks count="3" manualBreakCount="3">
    <brk id="43" max="5" man="1"/>
    <brk id="44" max="5" man="1"/>
    <brk id="79" max="255" man="1"/>
  </rowBreaks>
  <ignoredErrors>
    <ignoredError sqref="E76:F76 F79 F65 F58 F36 F28 E103:F103 E99:F99 E95:F95 F69:F70 F90 F52 E22:F22" formula="1"/>
    <ignoredError sqref="D4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M23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19.57421875" style="0" customWidth="1"/>
    <col min="2" max="2" width="14.57421875" style="0" customWidth="1"/>
    <col min="3" max="3" width="14.421875" style="0" customWidth="1"/>
    <col min="4" max="4" width="14.140625" style="0" customWidth="1"/>
    <col min="5" max="5" width="13.57421875" style="0" bestFit="1" customWidth="1"/>
    <col min="6" max="6" width="19.57421875" style="0" customWidth="1"/>
    <col min="7" max="7" width="14.28125" style="0" customWidth="1"/>
    <col min="8" max="8" width="15.140625" style="0" customWidth="1"/>
    <col min="11" max="11" width="17.7109375" style="0" customWidth="1"/>
  </cols>
  <sheetData>
    <row r="1" spans="1:5" s="17" customFormat="1" ht="11.25">
      <c r="A1" s="968" t="s">
        <v>200</v>
      </c>
      <c r="B1" s="968"/>
      <c r="C1" s="968"/>
      <c r="D1" s="968"/>
      <c r="E1" s="968"/>
    </row>
    <row r="2" spans="1:5" ht="12.75">
      <c r="A2" s="977" t="s">
        <v>495</v>
      </c>
      <c r="B2" s="977"/>
      <c r="C2" s="977"/>
      <c r="D2" s="977"/>
      <c r="E2" s="977"/>
    </row>
    <row r="3" spans="1:5" ht="9.75" customHeight="1">
      <c r="A3" s="977" t="s">
        <v>496</v>
      </c>
      <c r="B3" s="977"/>
      <c r="C3" s="977"/>
      <c r="D3" s="977"/>
      <c r="E3" s="977"/>
    </row>
    <row r="4" spans="1:5" ht="21" customHeight="1" thickBot="1">
      <c r="A4" s="20"/>
      <c r="B4" s="20"/>
      <c r="C4" s="20"/>
      <c r="D4" s="20"/>
      <c r="E4" s="21" t="s">
        <v>10</v>
      </c>
    </row>
    <row r="5" spans="1:5" ht="69.75" customHeight="1" thickTop="1">
      <c r="A5" s="23" t="s">
        <v>11</v>
      </c>
      <c r="B5" s="24" t="s">
        <v>237</v>
      </c>
      <c r="C5" s="24" t="s">
        <v>238</v>
      </c>
      <c r="D5" s="24" t="s">
        <v>413</v>
      </c>
      <c r="E5" s="23" t="s">
        <v>13</v>
      </c>
    </row>
    <row r="6" spans="1:13" s="93" customFormat="1" ht="12" customHeight="1">
      <c r="A6" s="111" t="s">
        <v>14</v>
      </c>
      <c r="B6" s="157">
        <v>493836</v>
      </c>
      <c r="C6" s="589">
        <v>20455.85917</v>
      </c>
      <c r="D6" s="589">
        <v>56788.40464</v>
      </c>
      <c r="E6" s="120">
        <f aca="true" t="shared" si="0" ref="E6:E11">+B6+C6+D6</f>
        <v>571080.26381</v>
      </c>
      <c r="F6" s="157"/>
      <c r="G6" s="157"/>
      <c r="H6" s="157"/>
      <c r="I6" s="157"/>
      <c r="J6" s="102"/>
      <c r="K6" s="102"/>
      <c r="L6" s="102"/>
      <c r="M6" s="102"/>
    </row>
    <row r="7" spans="1:13" s="93" customFormat="1" ht="12" customHeight="1">
      <c r="A7" s="111" t="s">
        <v>15</v>
      </c>
      <c r="B7" s="157">
        <v>77796</v>
      </c>
      <c r="C7" s="589">
        <v>7148.9662199999975</v>
      </c>
      <c r="D7" s="589">
        <v>22123.985029999996</v>
      </c>
      <c r="E7" s="120">
        <f t="shared" si="0"/>
        <v>107068.95125</v>
      </c>
      <c r="F7" s="157"/>
      <c r="G7" s="157"/>
      <c r="H7" s="157"/>
      <c r="I7" s="157"/>
      <c r="J7" s="102"/>
      <c r="K7" s="102"/>
      <c r="L7" s="102"/>
      <c r="M7" s="102"/>
    </row>
    <row r="8" spans="1:13" s="93" customFormat="1" ht="12" customHeight="1">
      <c r="A8" s="111" t="s">
        <v>16</v>
      </c>
      <c r="B8" s="157">
        <v>82425</v>
      </c>
      <c r="C8" s="589">
        <v>19517.27224</v>
      </c>
      <c r="D8" s="589">
        <v>36903.49506</v>
      </c>
      <c r="E8" s="120">
        <f t="shared" si="0"/>
        <v>138845.7673</v>
      </c>
      <c r="F8" s="157"/>
      <c r="G8" s="157"/>
      <c r="H8" s="157"/>
      <c r="I8" s="157"/>
      <c r="J8" s="102"/>
      <c r="K8" s="102"/>
      <c r="L8" s="102"/>
      <c r="M8" s="102"/>
    </row>
    <row r="9" spans="1:13" s="93" customFormat="1" ht="12" customHeight="1">
      <c r="A9" s="220" t="s">
        <v>17</v>
      </c>
      <c r="B9" s="157">
        <v>17685</v>
      </c>
      <c r="C9" s="589">
        <v>3452.48242</v>
      </c>
      <c r="D9" s="589">
        <v>8392.391109999999</v>
      </c>
      <c r="E9" s="120">
        <f t="shared" si="0"/>
        <v>29529.873529999997</v>
      </c>
      <c r="F9" s="157"/>
      <c r="G9" s="157"/>
      <c r="H9" s="157"/>
      <c r="I9" s="157"/>
      <c r="J9" s="102"/>
      <c r="K9" s="102"/>
      <c r="L9" s="102"/>
      <c r="M9" s="102"/>
    </row>
    <row r="10" spans="1:13" s="93" customFormat="1" ht="12" customHeight="1">
      <c r="A10" s="111" t="s">
        <v>18</v>
      </c>
      <c r="B10" s="157">
        <v>16188</v>
      </c>
      <c r="C10" s="589">
        <v>1545.0991199999999</v>
      </c>
      <c r="D10" s="589">
        <v>4091.6460700000002</v>
      </c>
      <c r="E10" s="120">
        <f t="shared" si="0"/>
        <v>21824.745189999998</v>
      </c>
      <c r="F10" s="157"/>
      <c r="G10" s="157"/>
      <c r="H10" s="157"/>
      <c r="I10" s="157"/>
      <c r="J10" s="102"/>
      <c r="K10" s="102"/>
      <c r="L10" s="102"/>
      <c r="M10" s="102"/>
    </row>
    <row r="11" spans="1:13" s="93" customFormat="1" ht="12" customHeight="1">
      <c r="A11" s="111" t="s">
        <v>19</v>
      </c>
      <c r="B11" s="157">
        <v>7292</v>
      </c>
      <c r="C11" s="589">
        <v>914.5450699999999</v>
      </c>
      <c r="D11" s="589">
        <v>2727.9713199999997</v>
      </c>
      <c r="E11" s="120">
        <f t="shared" si="0"/>
        <v>10934.51639</v>
      </c>
      <c r="F11" s="157"/>
      <c r="G11" s="157"/>
      <c r="H11" s="157"/>
      <c r="I11" s="157"/>
      <c r="J11" s="102"/>
      <c r="K11" s="102"/>
      <c r="L11" s="102"/>
      <c r="M11" s="102"/>
    </row>
    <row r="12" spans="1:13" s="93" customFormat="1" ht="12" customHeight="1">
      <c r="A12" s="111" t="s">
        <v>20</v>
      </c>
      <c r="B12" s="157">
        <v>21323</v>
      </c>
      <c r="C12" s="589">
        <v>3198.63762</v>
      </c>
      <c r="D12" s="589">
        <v>7950.1802099999995</v>
      </c>
      <c r="E12" s="120">
        <f>+B12+C12+D12</f>
        <v>32471.81783</v>
      </c>
      <c r="F12" s="157"/>
      <c r="G12" s="157"/>
      <c r="H12" s="157"/>
      <c r="I12" s="157"/>
      <c r="J12" s="102"/>
      <c r="K12" s="102"/>
      <c r="L12" s="102"/>
      <c r="M12" s="102"/>
    </row>
    <row r="13" spans="1:13" s="93" customFormat="1" ht="12" customHeight="1">
      <c r="A13" s="111" t="s">
        <v>21</v>
      </c>
      <c r="B13" s="157">
        <v>147695</v>
      </c>
      <c r="C13" s="589">
        <v>13501.549130000001</v>
      </c>
      <c r="D13" s="589">
        <v>31115.905179999998</v>
      </c>
      <c r="E13" s="120">
        <f aca="true" t="shared" si="1" ref="E13:E20">+B13+C13+D13</f>
        <v>192312.45431</v>
      </c>
      <c r="F13" s="157"/>
      <c r="G13" s="157"/>
      <c r="H13" s="157"/>
      <c r="I13" s="157"/>
      <c r="J13" s="102"/>
      <c r="K13" s="102"/>
      <c r="L13" s="102"/>
      <c r="M13" s="102"/>
    </row>
    <row r="14" spans="1:13" s="93" customFormat="1" ht="12" customHeight="1">
      <c r="A14" s="111" t="s">
        <v>22</v>
      </c>
      <c r="B14" s="157">
        <v>44866</v>
      </c>
      <c r="C14" s="589">
        <v>3321.4312999999997</v>
      </c>
      <c r="D14" s="589">
        <v>9864.992839999999</v>
      </c>
      <c r="E14" s="120">
        <f t="shared" si="1"/>
        <v>58052.424139999996</v>
      </c>
      <c r="F14" s="157"/>
      <c r="G14" s="157"/>
      <c r="H14" s="157"/>
      <c r="I14" s="157"/>
      <c r="J14" s="102"/>
      <c r="K14" s="102"/>
      <c r="L14" s="102"/>
      <c r="M14" s="102"/>
    </row>
    <row r="15" spans="1:13" s="93" customFormat="1" ht="12" customHeight="1">
      <c r="A15" s="111" t="s">
        <v>23</v>
      </c>
      <c r="B15" s="157">
        <v>15786</v>
      </c>
      <c r="C15" s="589">
        <v>5395.75078</v>
      </c>
      <c r="D15" s="589">
        <v>11443.59223</v>
      </c>
      <c r="E15" s="120">
        <f t="shared" si="1"/>
        <v>32625.343010000004</v>
      </c>
      <c r="F15" s="157"/>
      <c r="G15" s="157"/>
      <c r="H15" s="157"/>
      <c r="I15" s="157"/>
      <c r="J15" s="102"/>
      <c r="K15" s="102"/>
      <c r="L15" s="102"/>
      <c r="M15" s="102"/>
    </row>
    <row r="16" spans="1:13" s="93" customFormat="1" ht="12" customHeight="1">
      <c r="A16" s="111" t="s">
        <v>24</v>
      </c>
      <c r="B16" s="157">
        <v>34576</v>
      </c>
      <c r="C16" s="589">
        <v>5215.613739999999</v>
      </c>
      <c r="D16" s="589">
        <v>8340.4443</v>
      </c>
      <c r="E16" s="120">
        <f t="shared" si="1"/>
        <v>48132.05804</v>
      </c>
      <c r="F16" s="157"/>
      <c r="G16" s="157"/>
      <c r="H16" s="157"/>
      <c r="I16" s="157"/>
      <c r="J16" s="102"/>
      <c r="K16" s="102"/>
      <c r="L16" s="102"/>
      <c r="M16" s="102"/>
    </row>
    <row r="17" spans="1:13" s="93" customFormat="1" ht="12" customHeight="1">
      <c r="A17" s="111" t="s">
        <v>25</v>
      </c>
      <c r="B17" s="157">
        <v>5110</v>
      </c>
      <c r="C17" s="589">
        <v>2456.9872600000003</v>
      </c>
      <c r="D17" s="589">
        <v>5459.36808</v>
      </c>
      <c r="E17" s="120">
        <f t="shared" si="1"/>
        <v>13026.35534</v>
      </c>
      <c r="F17" s="157"/>
      <c r="G17" s="157"/>
      <c r="H17" s="157"/>
      <c r="I17" s="157"/>
      <c r="J17" s="102"/>
      <c r="K17" s="102"/>
      <c r="L17" s="102"/>
      <c r="M17" s="102"/>
    </row>
    <row r="18" spans="1:13" s="93" customFormat="1" ht="12" customHeight="1">
      <c r="A18" s="111" t="s">
        <v>26</v>
      </c>
      <c r="B18" s="157">
        <v>67438</v>
      </c>
      <c r="C18" s="589">
        <v>3509.83777</v>
      </c>
      <c r="D18" s="589">
        <v>7944.889010000001</v>
      </c>
      <c r="E18" s="120">
        <f t="shared" si="1"/>
        <v>78892.72678</v>
      </c>
      <c r="F18" s="157"/>
      <c r="G18" s="157"/>
      <c r="H18" s="157"/>
      <c r="I18" s="157"/>
      <c r="J18" s="102"/>
      <c r="K18" s="102"/>
      <c r="L18" s="102"/>
      <c r="M18" s="102"/>
    </row>
    <row r="19" spans="1:13" s="93" customFormat="1" ht="12" customHeight="1">
      <c r="A19" s="111" t="s">
        <v>27</v>
      </c>
      <c r="B19" s="157">
        <v>-17</v>
      </c>
      <c r="C19" s="589">
        <v>20314.74618</v>
      </c>
      <c r="D19" s="589">
        <v>120794.36437</v>
      </c>
      <c r="E19" s="120">
        <f t="shared" si="1"/>
        <v>141092.11054999998</v>
      </c>
      <c r="F19" s="157"/>
      <c r="G19" s="157"/>
      <c r="H19" s="157"/>
      <c r="I19" s="157"/>
      <c r="J19" s="102"/>
      <c r="K19" s="102"/>
      <c r="L19" s="102"/>
      <c r="M19" s="102"/>
    </row>
    <row r="20" spans="1:13" s="93" customFormat="1" ht="12" customHeight="1">
      <c r="A20" s="111" t="s">
        <v>28</v>
      </c>
      <c r="B20" s="157">
        <v>31493</v>
      </c>
      <c r="C20" s="589">
        <v>6825.193669999999</v>
      </c>
      <c r="D20" s="589">
        <v>20429.52723</v>
      </c>
      <c r="E20" s="120">
        <f t="shared" si="1"/>
        <v>58747.7209</v>
      </c>
      <c r="F20" s="157"/>
      <c r="G20" s="157"/>
      <c r="H20" s="157"/>
      <c r="I20" s="157"/>
      <c r="J20" s="102"/>
      <c r="K20" s="102"/>
      <c r="L20" s="102"/>
      <c r="M20" s="102"/>
    </row>
    <row r="21" spans="1:13" s="93" customFormat="1" ht="21" customHeight="1" thickBot="1">
      <c r="A21" s="26" t="s">
        <v>13</v>
      </c>
      <c r="B21" s="118">
        <f>SUM(B6:B20)</f>
        <v>1063492</v>
      </c>
      <c r="C21" s="118">
        <f>SUM(C6:C20)</f>
        <v>116773.97168999999</v>
      </c>
      <c r="D21" s="118">
        <f>SUM(D6:D20)</f>
        <v>354371.15668</v>
      </c>
      <c r="E21" s="118">
        <f>SUM(E6:E20)</f>
        <v>1534637.12837</v>
      </c>
      <c r="F21" s="157"/>
      <c r="G21" s="157"/>
      <c r="H21" s="157"/>
      <c r="I21" s="157"/>
      <c r="J21" s="102"/>
      <c r="K21" s="102"/>
      <c r="L21" s="102"/>
      <c r="M21" s="102"/>
    </row>
    <row r="22" spans="1:9" s="93" customFormat="1" ht="33" customHeight="1" thickTop="1">
      <c r="A22" s="1019" t="s">
        <v>494</v>
      </c>
      <c r="B22" s="1019"/>
      <c r="C22" s="1019"/>
      <c r="D22" s="1019"/>
      <c r="E22" s="1019"/>
      <c r="F22" s="157"/>
      <c r="G22" s="157"/>
      <c r="H22" s="157"/>
      <c r="I22" s="157"/>
    </row>
    <row r="23" spans="1:4" s="93" customFormat="1" ht="15" customHeight="1">
      <c r="A23" s="180"/>
      <c r="B23" s="180"/>
      <c r="C23" s="180"/>
      <c r="D23" s="180"/>
    </row>
  </sheetData>
  <sheetProtection/>
  <mergeCells count="4">
    <mergeCell ref="A22:E22"/>
    <mergeCell ref="A1:E1"/>
    <mergeCell ref="A2:E2"/>
    <mergeCell ref="A3:E3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2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57421875" style="63" customWidth="1"/>
    <col min="2" max="4" width="15.57421875" style="63" customWidth="1"/>
    <col min="5" max="5" width="14.421875" style="63" bestFit="1" customWidth="1"/>
    <col min="6" max="6" width="24.57421875" style="63" customWidth="1"/>
    <col min="7" max="7" width="12.7109375" style="63" customWidth="1"/>
    <col min="8" max="8" width="16.00390625" style="63" customWidth="1"/>
    <col min="9" max="9" width="18.00390625" style="63" customWidth="1"/>
    <col min="10" max="16384" width="11.421875" style="63" customWidth="1"/>
  </cols>
  <sheetData>
    <row r="1" spans="1:4" ht="12.75">
      <c r="A1" s="1020" t="s">
        <v>201</v>
      </c>
      <c r="B1" s="1020"/>
      <c r="C1" s="1020"/>
      <c r="D1" s="1020"/>
    </row>
    <row r="2" spans="1:4" ht="12.75">
      <c r="A2" s="1020" t="s">
        <v>100</v>
      </c>
      <c r="B2" s="1020"/>
      <c r="C2" s="1020"/>
      <c r="D2" s="1020"/>
    </row>
    <row r="3" spans="1:4" ht="20.25" customHeight="1" hidden="1">
      <c r="A3" s="1021" t="s">
        <v>261</v>
      </c>
      <c r="B3" s="1021"/>
      <c r="C3" s="1021"/>
      <c r="D3" s="1021"/>
    </row>
    <row r="4" spans="1:6" ht="13.5" thickBot="1">
      <c r="A4" s="285"/>
      <c r="D4" s="64" t="s">
        <v>10</v>
      </c>
      <c r="F4" s="286"/>
    </row>
    <row r="5" spans="1:9" ht="23.25" thickTop="1">
      <c r="A5" s="287" t="s">
        <v>49</v>
      </c>
      <c r="B5" s="145" t="s">
        <v>101</v>
      </c>
      <c r="C5" s="145" t="s">
        <v>102</v>
      </c>
      <c r="D5" s="145" t="s">
        <v>103</v>
      </c>
      <c r="F5" s="289"/>
      <c r="G5" s="289"/>
      <c r="H5" s="289"/>
      <c r="I5" s="289"/>
    </row>
    <row r="6" spans="1:11" ht="16.5" customHeight="1">
      <c r="A6" s="288" t="s">
        <v>15</v>
      </c>
      <c r="B6" s="289">
        <v>33258.35</v>
      </c>
      <c r="C6" s="289">
        <v>11085.01</v>
      </c>
      <c r="D6" s="289">
        <f>B6+C6</f>
        <v>44343.36</v>
      </c>
      <c r="E6" s="65"/>
      <c r="F6" s="289"/>
      <c r="G6" s="289"/>
      <c r="H6" s="289"/>
      <c r="I6" s="289"/>
      <c r="J6" s="289"/>
      <c r="K6" s="289"/>
    </row>
    <row r="7" spans="1:9" ht="16.5" customHeight="1">
      <c r="A7" s="290" t="s">
        <v>16</v>
      </c>
      <c r="B7" s="289">
        <v>120258.77</v>
      </c>
      <c r="C7" s="289">
        <v>40082.24</v>
      </c>
      <c r="D7" s="289">
        <f aca="true" t="shared" si="0" ref="D7:D15">B7+C7</f>
        <v>160341.01</v>
      </c>
      <c r="E7" s="65"/>
      <c r="F7" s="289"/>
      <c r="G7" s="289"/>
      <c r="H7" s="289"/>
      <c r="I7" s="289"/>
    </row>
    <row r="8" spans="1:9" ht="16.5" customHeight="1">
      <c r="A8" s="290" t="s">
        <v>17</v>
      </c>
      <c r="B8" s="289">
        <v>10352.53</v>
      </c>
      <c r="C8" s="289">
        <v>3450.5</v>
      </c>
      <c r="D8" s="289">
        <f t="shared" si="0"/>
        <v>13803.03</v>
      </c>
      <c r="E8" s="65"/>
      <c r="F8" s="289"/>
      <c r="G8" s="289"/>
      <c r="H8" s="289"/>
      <c r="I8" s="289"/>
    </row>
    <row r="9" spans="1:9" ht="16.5" customHeight="1">
      <c r="A9" s="288" t="s">
        <v>18</v>
      </c>
      <c r="B9" s="289">
        <v>4050.58</v>
      </c>
      <c r="C9" s="289">
        <v>1350.06</v>
      </c>
      <c r="D9" s="289">
        <f t="shared" si="0"/>
        <v>5400.639999999999</v>
      </c>
      <c r="E9" s="65"/>
      <c r="F9" s="289"/>
      <c r="G9" s="289"/>
      <c r="H9" s="289"/>
      <c r="I9" s="289"/>
    </row>
    <row r="10" spans="1:9" ht="16.5" customHeight="1">
      <c r="A10" s="290" t="s">
        <v>20</v>
      </c>
      <c r="B10" s="289">
        <v>16407.83</v>
      </c>
      <c r="C10" s="289">
        <v>5468.73</v>
      </c>
      <c r="D10" s="289">
        <f t="shared" si="0"/>
        <v>21876.56</v>
      </c>
      <c r="E10" s="65"/>
      <c r="F10" s="289"/>
      <c r="G10" s="289"/>
      <c r="H10" s="289"/>
      <c r="I10" s="289"/>
    </row>
    <row r="11" spans="1:9" ht="16.5" customHeight="1">
      <c r="A11" s="288" t="s">
        <v>21</v>
      </c>
      <c r="B11" s="289">
        <v>41138.16</v>
      </c>
      <c r="C11" s="289">
        <v>13711.35</v>
      </c>
      <c r="D11" s="289">
        <f t="shared" si="0"/>
        <v>54849.51</v>
      </c>
      <c r="E11" s="65"/>
      <c r="F11" s="289"/>
      <c r="G11" s="289"/>
      <c r="H11" s="289"/>
      <c r="I11" s="289"/>
    </row>
    <row r="12" spans="1:9" ht="16.5" customHeight="1">
      <c r="A12" s="288" t="s">
        <v>23</v>
      </c>
      <c r="B12" s="289">
        <v>25552.46</v>
      </c>
      <c r="C12" s="289">
        <v>8516.63</v>
      </c>
      <c r="D12" s="289">
        <f t="shared" si="0"/>
        <v>34069.09</v>
      </c>
      <c r="E12" s="65"/>
      <c r="F12" s="289"/>
      <c r="G12" s="289"/>
      <c r="H12" s="289"/>
      <c r="I12" s="289"/>
    </row>
    <row r="13" spans="1:9" ht="16.5" customHeight="1">
      <c r="A13" s="288" t="s">
        <v>24</v>
      </c>
      <c r="B13" s="289">
        <v>35048.07</v>
      </c>
      <c r="C13" s="289">
        <v>11681.52</v>
      </c>
      <c r="D13" s="289">
        <f t="shared" si="0"/>
        <v>46729.59</v>
      </c>
      <c r="E13" s="65"/>
      <c r="F13" s="289"/>
      <c r="G13" s="289"/>
      <c r="H13" s="289"/>
      <c r="I13" s="289"/>
    </row>
    <row r="14" spans="1:9" ht="16.5" customHeight="1">
      <c r="A14" s="288" t="s">
        <v>25</v>
      </c>
      <c r="B14" s="289">
        <v>18785.69</v>
      </c>
      <c r="C14" s="289">
        <v>6261.27</v>
      </c>
      <c r="D14" s="289">
        <f t="shared" si="0"/>
        <v>25046.96</v>
      </c>
      <c r="E14" s="65"/>
      <c r="F14" s="289"/>
      <c r="G14" s="555"/>
      <c r="H14" s="555"/>
      <c r="I14" s="555"/>
    </row>
    <row r="15" spans="1:9" ht="16.5" customHeight="1">
      <c r="A15" s="288" t="s">
        <v>28</v>
      </c>
      <c r="B15" s="289">
        <v>14513.77</v>
      </c>
      <c r="C15" s="289">
        <v>4837.44</v>
      </c>
      <c r="D15" s="289">
        <f t="shared" si="0"/>
        <v>19351.21</v>
      </c>
      <c r="E15" s="65"/>
      <c r="F15" s="289"/>
      <c r="G15" s="555"/>
      <c r="H15" s="555"/>
      <c r="I15" s="555"/>
    </row>
    <row r="16" spans="1:9" ht="21" customHeight="1" thickBot="1">
      <c r="A16" s="156" t="s">
        <v>13</v>
      </c>
      <c r="B16" s="144">
        <f>SUM(B6:B15)</f>
        <v>319366.21</v>
      </c>
      <c r="C16" s="144">
        <f>SUM(C6:C15)</f>
        <v>106444.75000000001</v>
      </c>
      <c r="D16" s="144">
        <f>SUM(D6:D15)</f>
        <v>425810.95999999996</v>
      </c>
      <c r="E16" s="65"/>
      <c r="F16" s="289"/>
      <c r="G16" s="556"/>
      <c r="H16" s="556"/>
      <c r="I16" s="556"/>
    </row>
    <row r="17" spans="1:9" s="291" customFormat="1" ht="21" customHeight="1" thickTop="1">
      <c r="A17" s="291" t="s">
        <v>29</v>
      </c>
      <c r="D17" s="289"/>
      <c r="F17" s="289"/>
      <c r="G17" s="555"/>
      <c r="H17" s="555"/>
      <c r="I17" s="555"/>
    </row>
    <row r="18" spans="6:9" s="291" customFormat="1" ht="11.25" customHeight="1">
      <c r="F18" s="289"/>
      <c r="G18" s="555"/>
      <c r="H18" s="555"/>
      <c r="I18" s="555"/>
    </row>
    <row r="19" spans="2:9" s="291" customFormat="1" ht="11.25" customHeight="1">
      <c r="B19" s="392"/>
      <c r="C19" s="392"/>
      <c r="D19" s="292"/>
      <c r="F19" s="289"/>
      <c r="G19" s="555"/>
      <c r="H19" s="555"/>
      <c r="I19" s="555"/>
    </row>
    <row r="20" spans="2:9" ht="15.75" customHeight="1">
      <c r="B20" s="292"/>
      <c r="C20" s="292"/>
      <c r="D20" s="292"/>
      <c r="F20" s="289"/>
      <c r="G20" s="555"/>
      <c r="H20" s="555"/>
      <c r="I20" s="555"/>
    </row>
    <row r="21" spans="2:9" ht="15.75" customHeight="1">
      <c r="B21" s="292"/>
      <c r="C21" s="292"/>
      <c r="D21" s="292"/>
      <c r="G21" s="557"/>
      <c r="H21" s="557"/>
      <c r="I21" s="557"/>
    </row>
    <row r="22" spans="2:4" ht="15.75" customHeight="1">
      <c r="B22" s="292"/>
      <c r="C22" s="292"/>
      <c r="D22" s="292"/>
    </row>
    <row r="23" spans="2:4" ht="15.75" customHeight="1">
      <c r="B23" s="317"/>
      <c r="C23" s="317"/>
      <c r="D23" s="292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</sheetData>
  <sheetProtection/>
  <mergeCells count="3">
    <mergeCell ref="A1:D1"/>
    <mergeCell ref="A2:D2"/>
    <mergeCell ref="A3:D3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V18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2" width="21.00390625" style="69" customWidth="1"/>
    <col min="3" max="3" width="16.28125" style="69" customWidth="1"/>
    <col min="4" max="4" width="15.7109375" style="69" customWidth="1"/>
    <col min="5" max="5" width="17.57421875" style="69" customWidth="1"/>
    <col min="6" max="11" width="14.57421875" style="69" customWidth="1"/>
    <col min="12" max="16384" width="11.421875" style="69" customWidth="1"/>
  </cols>
  <sheetData>
    <row r="1" spans="1:5" s="66" customFormat="1" ht="11.25">
      <c r="A1" s="1023" t="s">
        <v>106</v>
      </c>
      <c r="B1" s="1023"/>
      <c r="C1" s="1023"/>
      <c r="D1" s="1023"/>
      <c r="E1" s="1023"/>
    </row>
    <row r="2" spans="1:5" s="66" customFormat="1" ht="11.25">
      <c r="A2" s="1023" t="s">
        <v>139</v>
      </c>
      <c r="B2" s="1023"/>
      <c r="C2" s="1023"/>
      <c r="D2" s="1023"/>
      <c r="E2" s="1023"/>
    </row>
    <row r="3" spans="1:7" ht="12" thickBot="1">
      <c r="A3" s="67"/>
      <c r="B3" s="67"/>
      <c r="C3" s="67"/>
      <c r="D3" s="67"/>
      <c r="E3" s="68" t="s">
        <v>10</v>
      </c>
      <c r="G3" s="70"/>
    </row>
    <row r="4" spans="1:10" ht="42.75" customHeight="1" thickTop="1">
      <c r="A4" s="71" t="s">
        <v>109</v>
      </c>
      <c r="B4" s="71" t="s">
        <v>174</v>
      </c>
      <c r="C4" s="72" t="s">
        <v>171</v>
      </c>
      <c r="D4" s="72" t="s">
        <v>172</v>
      </c>
      <c r="E4" s="73" t="s">
        <v>104</v>
      </c>
      <c r="G4" s="349"/>
      <c r="H4" s="349"/>
      <c r="I4" s="349"/>
      <c r="J4" s="349"/>
    </row>
    <row r="5" spans="1:16" s="66" customFormat="1" ht="15" customHeight="1">
      <c r="A5" s="172" t="s">
        <v>15</v>
      </c>
      <c r="B5" s="349">
        <v>0</v>
      </c>
      <c r="C5" s="349">
        <v>0</v>
      </c>
      <c r="D5" s="349">
        <v>86292.37639</v>
      </c>
      <c r="E5" s="349">
        <f>SUM(B5:D5)</f>
        <v>86292.37639</v>
      </c>
      <c r="F5" s="147"/>
      <c r="G5" s="349"/>
      <c r="H5" s="349"/>
      <c r="I5" s="349"/>
      <c r="J5" s="349"/>
      <c r="K5" s="472"/>
      <c r="L5" s="472"/>
      <c r="M5" s="472"/>
      <c r="N5" s="472"/>
      <c r="O5" s="472"/>
      <c r="P5" s="472"/>
    </row>
    <row r="6" spans="1:15" s="66" customFormat="1" ht="15" customHeight="1">
      <c r="A6" s="137" t="s">
        <v>17</v>
      </c>
      <c r="B6" s="349">
        <v>148020.90051</v>
      </c>
      <c r="C6" s="349">
        <v>4341.70885</v>
      </c>
      <c r="D6" s="349">
        <v>51199.99184</v>
      </c>
      <c r="E6" s="349">
        <f aca="true" t="shared" si="0" ref="E6:E15">SUM(B6:D6)</f>
        <v>203562.6012</v>
      </c>
      <c r="F6" s="147"/>
      <c r="G6" s="349"/>
      <c r="H6" s="349"/>
      <c r="I6" s="349"/>
      <c r="J6" s="349"/>
      <c r="K6" s="472"/>
      <c r="L6" s="472"/>
      <c r="M6" s="472"/>
      <c r="N6" s="472"/>
      <c r="O6" s="472"/>
    </row>
    <row r="7" spans="1:15" s="66" customFormat="1" ht="15" customHeight="1">
      <c r="A7" s="139" t="s">
        <v>105</v>
      </c>
      <c r="B7" s="349">
        <v>0</v>
      </c>
      <c r="C7" s="349">
        <v>102.07245400000001</v>
      </c>
      <c r="D7" s="349">
        <v>0</v>
      </c>
      <c r="E7" s="349">
        <f t="shared" si="0"/>
        <v>102.07245400000001</v>
      </c>
      <c r="F7" s="147"/>
      <c r="G7" s="349"/>
      <c r="H7" s="349"/>
      <c r="I7" s="349"/>
      <c r="J7" s="349"/>
      <c r="K7" s="472"/>
      <c r="L7" s="472"/>
      <c r="M7" s="472"/>
      <c r="N7" s="472"/>
      <c r="O7" s="472"/>
    </row>
    <row r="8" spans="1:15" s="66" customFormat="1" ht="15" customHeight="1">
      <c r="A8" s="137" t="s">
        <v>19</v>
      </c>
      <c r="B8" s="349">
        <v>0</v>
      </c>
      <c r="C8" s="349">
        <v>690.016921</v>
      </c>
      <c r="D8" s="349">
        <v>0</v>
      </c>
      <c r="E8" s="349">
        <f t="shared" si="0"/>
        <v>690.016921</v>
      </c>
      <c r="F8" s="147"/>
      <c r="G8" s="349"/>
      <c r="H8" s="349"/>
      <c r="I8" s="349"/>
      <c r="J8" s="349"/>
      <c r="K8" s="472"/>
      <c r="L8" s="472"/>
      <c r="M8" s="472"/>
      <c r="N8" s="472"/>
      <c r="O8" s="472"/>
    </row>
    <row r="9" spans="1:15" s="66" customFormat="1" ht="15" customHeight="1">
      <c r="A9" s="137" t="s">
        <v>20</v>
      </c>
      <c r="B9" s="349">
        <v>164176.41437</v>
      </c>
      <c r="C9" s="349">
        <v>2371.2315200000003</v>
      </c>
      <c r="D9" s="349">
        <v>38359.79115</v>
      </c>
      <c r="E9" s="349">
        <f t="shared" si="0"/>
        <v>204907.43704000002</v>
      </c>
      <c r="F9" s="148"/>
      <c r="G9" s="349"/>
      <c r="H9" s="349"/>
      <c r="I9" s="349"/>
      <c r="J9" s="349"/>
      <c r="K9" s="472"/>
      <c r="L9" s="472"/>
      <c r="M9" s="472"/>
      <c r="N9" s="472"/>
      <c r="O9" s="472"/>
    </row>
    <row r="10" spans="1:15" s="66" customFormat="1" ht="15" customHeight="1">
      <c r="A10" s="172" t="s">
        <v>21</v>
      </c>
      <c r="B10" s="349">
        <v>0</v>
      </c>
      <c r="C10" s="349">
        <v>0</v>
      </c>
      <c r="D10" s="349">
        <v>26256.53651</v>
      </c>
      <c r="E10" s="349">
        <f t="shared" si="0"/>
        <v>26256.53651</v>
      </c>
      <c r="F10" s="147"/>
      <c r="G10" s="349"/>
      <c r="H10" s="349"/>
      <c r="I10" s="349"/>
      <c r="J10" s="349"/>
      <c r="K10" s="472"/>
      <c r="L10" s="472"/>
      <c r="M10" s="472"/>
      <c r="N10" s="472"/>
      <c r="O10" s="472"/>
    </row>
    <row r="11" spans="1:15" s="66" customFormat="1" ht="15" customHeight="1">
      <c r="A11" s="172" t="s">
        <v>98</v>
      </c>
      <c r="B11" s="349">
        <v>0</v>
      </c>
      <c r="C11" s="349">
        <v>0</v>
      </c>
      <c r="D11" s="349">
        <v>35904.549020000006</v>
      </c>
      <c r="E11" s="349">
        <f t="shared" si="0"/>
        <v>35904.549020000006</v>
      </c>
      <c r="F11" s="147"/>
      <c r="G11" s="349"/>
      <c r="H11" s="349"/>
      <c r="I11" s="349"/>
      <c r="J11" s="349"/>
      <c r="K11" s="472"/>
      <c r="L11" s="472"/>
      <c r="M11" s="472"/>
      <c r="N11" s="472"/>
      <c r="O11" s="472"/>
    </row>
    <row r="12" spans="1:15" s="66" customFormat="1" ht="15" customHeight="1">
      <c r="A12" s="172" t="s">
        <v>24</v>
      </c>
      <c r="B12" s="349">
        <v>0</v>
      </c>
      <c r="C12" s="349">
        <v>0</v>
      </c>
      <c r="D12" s="349">
        <v>73087.4704084284</v>
      </c>
      <c r="E12" s="349">
        <f t="shared" si="0"/>
        <v>73087.4704084284</v>
      </c>
      <c r="F12" s="147"/>
      <c r="G12" s="349"/>
      <c r="H12" s="349"/>
      <c r="I12" s="349"/>
      <c r="J12" s="349"/>
      <c r="K12" s="472"/>
      <c r="L12" s="472"/>
      <c r="M12" s="472"/>
      <c r="N12" s="472"/>
      <c r="O12" s="472"/>
    </row>
    <row r="13" spans="1:15" s="66" customFormat="1" ht="15" customHeight="1">
      <c r="A13" s="172" t="s">
        <v>25</v>
      </c>
      <c r="B13" s="349">
        <v>0</v>
      </c>
      <c r="C13" s="349">
        <v>0</v>
      </c>
      <c r="D13" s="349">
        <v>43698.99845000001</v>
      </c>
      <c r="E13" s="349">
        <f t="shared" si="0"/>
        <v>43698.99845000001</v>
      </c>
      <c r="F13" s="147"/>
      <c r="G13" s="349"/>
      <c r="H13" s="349"/>
      <c r="I13" s="349"/>
      <c r="J13" s="349"/>
      <c r="K13" s="472"/>
      <c r="L13" s="472"/>
      <c r="M13" s="472"/>
      <c r="N13" s="472"/>
      <c r="O13" s="472"/>
    </row>
    <row r="14" spans="1:256" s="66" customFormat="1" ht="15" customHeight="1">
      <c r="A14" s="228" t="s">
        <v>27</v>
      </c>
      <c r="B14" s="349">
        <v>0</v>
      </c>
      <c r="C14" s="349">
        <v>17353.339530999998</v>
      </c>
      <c r="D14" s="349">
        <v>0</v>
      </c>
      <c r="E14" s="349">
        <f t="shared" si="0"/>
        <v>17353.339530999998</v>
      </c>
      <c r="F14" s="137"/>
      <c r="G14" s="349"/>
      <c r="H14" s="349"/>
      <c r="I14" s="349"/>
      <c r="J14" s="349"/>
      <c r="K14" s="472"/>
      <c r="L14" s="472"/>
      <c r="M14" s="472"/>
      <c r="N14" s="472"/>
      <c r="O14" s="472"/>
      <c r="P14" s="137"/>
      <c r="Q14" s="148"/>
      <c r="R14" s="148"/>
      <c r="S14" s="147"/>
      <c r="T14" s="148"/>
      <c r="U14" s="137"/>
      <c r="V14" s="148"/>
      <c r="W14" s="148"/>
      <c r="X14" s="147"/>
      <c r="Y14" s="148"/>
      <c r="Z14" s="137"/>
      <c r="AA14" s="148"/>
      <c r="AB14" s="148"/>
      <c r="AC14" s="147"/>
      <c r="AD14" s="148"/>
      <c r="AE14" s="137"/>
      <c r="AF14" s="148"/>
      <c r="AG14" s="148"/>
      <c r="AH14" s="147"/>
      <c r="AI14" s="148"/>
      <c r="AJ14" s="137"/>
      <c r="AK14" s="148"/>
      <c r="AL14" s="148"/>
      <c r="AM14" s="147"/>
      <c r="AN14" s="148"/>
      <c r="AO14" s="137"/>
      <c r="AP14" s="148"/>
      <c r="AQ14" s="148"/>
      <c r="AR14" s="147"/>
      <c r="AS14" s="148"/>
      <c r="AT14" s="137"/>
      <c r="AU14" s="148"/>
      <c r="AV14" s="148"/>
      <c r="AW14" s="147"/>
      <c r="AX14" s="148"/>
      <c r="AY14" s="137"/>
      <c r="AZ14" s="148"/>
      <c r="BA14" s="148"/>
      <c r="BB14" s="147"/>
      <c r="BC14" s="148"/>
      <c r="BD14" s="137"/>
      <c r="BE14" s="148"/>
      <c r="BF14" s="148"/>
      <c r="BG14" s="147"/>
      <c r="BH14" s="148"/>
      <c r="BI14" s="137"/>
      <c r="BJ14" s="148"/>
      <c r="BK14" s="148"/>
      <c r="BL14" s="147"/>
      <c r="BM14" s="148"/>
      <c r="BN14" s="137"/>
      <c r="BO14" s="148"/>
      <c r="BP14" s="148"/>
      <c r="BQ14" s="147"/>
      <c r="BR14" s="148"/>
      <c r="BS14" s="137"/>
      <c r="BT14" s="148"/>
      <c r="BU14" s="148"/>
      <c r="BV14" s="147"/>
      <c r="BW14" s="148"/>
      <c r="BX14" s="137"/>
      <c r="BY14" s="148"/>
      <c r="BZ14" s="148"/>
      <c r="CA14" s="147"/>
      <c r="CB14" s="148"/>
      <c r="CC14" s="137"/>
      <c r="CD14" s="148"/>
      <c r="CE14" s="148"/>
      <c r="CF14" s="147"/>
      <c r="CG14" s="148"/>
      <c r="CH14" s="137"/>
      <c r="CI14" s="148"/>
      <c r="CJ14" s="148"/>
      <c r="CK14" s="147"/>
      <c r="CL14" s="148"/>
      <c r="CM14" s="137"/>
      <c r="CN14" s="148"/>
      <c r="CO14" s="148"/>
      <c r="CP14" s="147"/>
      <c r="CQ14" s="148"/>
      <c r="CR14" s="137"/>
      <c r="CS14" s="148"/>
      <c r="CT14" s="148"/>
      <c r="CU14" s="147"/>
      <c r="CV14" s="148"/>
      <c r="CW14" s="137"/>
      <c r="CX14" s="148"/>
      <c r="CY14" s="148"/>
      <c r="CZ14" s="147"/>
      <c r="DA14" s="148"/>
      <c r="DB14" s="137"/>
      <c r="DC14" s="148"/>
      <c r="DD14" s="148"/>
      <c r="DE14" s="147"/>
      <c r="DF14" s="148"/>
      <c r="DG14" s="137"/>
      <c r="DH14" s="148"/>
      <c r="DI14" s="148"/>
      <c r="DJ14" s="147"/>
      <c r="DK14" s="148"/>
      <c r="DL14" s="137"/>
      <c r="DM14" s="148"/>
      <c r="DN14" s="148"/>
      <c r="DO14" s="147"/>
      <c r="DP14" s="148"/>
      <c r="DQ14" s="137"/>
      <c r="DR14" s="148"/>
      <c r="DS14" s="148"/>
      <c r="DT14" s="147"/>
      <c r="DU14" s="148"/>
      <c r="DV14" s="137"/>
      <c r="DW14" s="148"/>
      <c r="DX14" s="148"/>
      <c r="DY14" s="147"/>
      <c r="DZ14" s="148"/>
      <c r="EA14" s="137"/>
      <c r="EB14" s="148"/>
      <c r="EC14" s="148"/>
      <c r="ED14" s="147"/>
      <c r="EE14" s="148"/>
      <c r="EF14" s="137"/>
      <c r="EG14" s="148"/>
      <c r="EH14" s="148"/>
      <c r="EI14" s="147"/>
      <c r="EJ14" s="148"/>
      <c r="EK14" s="137"/>
      <c r="EL14" s="148"/>
      <c r="EM14" s="148"/>
      <c r="EN14" s="147"/>
      <c r="EO14" s="148"/>
      <c r="EP14" s="137"/>
      <c r="EQ14" s="148"/>
      <c r="ER14" s="148"/>
      <c r="ES14" s="147"/>
      <c r="ET14" s="148"/>
      <c r="EU14" s="137"/>
      <c r="EV14" s="148"/>
      <c r="EW14" s="148"/>
      <c r="EX14" s="147"/>
      <c r="EY14" s="148"/>
      <c r="EZ14" s="137"/>
      <c r="FA14" s="148"/>
      <c r="FB14" s="148"/>
      <c r="FC14" s="147"/>
      <c r="FD14" s="148"/>
      <c r="FE14" s="137"/>
      <c r="FF14" s="148"/>
      <c r="FG14" s="148"/>
      <c r="FH14" s="147"/>
      <c r="FI14" s="148"/>
      <c r="FJ14" s="137"/>
      <c r="FK14" s="148"/>
      <c r="FL14" s="148"/>
      <c r="FM14" s="147"/>
      <c r="FN14" s="148"/>
      <c r="FO14" s="137"/>
      <c r="FP14" s="148"/>
      <c r="FQ14" s="148"/>
      <c r="FR14" s="147"/>
      <c r="FS14" s="148"/>
      <c r="FT14" s="137"/>
      <c r="FU14" s="148"/>
      <c r="FV14" s="148"/>
      <c r="FW14" s="147"/>
      <c r="FX14" s="148"/>
      <c r="FY14" s="137"/>
      <c r="FZ14" s="148"/>
      <c r="GA14" s="148"/>
      <c r="GB14" s="147"/>
      <c r="GC14" s="148"/>
      <c r="GD14" s="137"/>
      <c r="GE14" s="148"/>
      <c r="GF14" s="148"/>
      <c r="GG14" s="147"/>
      <c r="GH14" s="148"/>
      <c r="GI14" s="137"/>
      <c r="GJ14" s="148"/>
      <c r="GK14" s="148"/>
      <c r="GL14" s="147"/>
      <c r="GM14" s="148"/>
      <c r="GN14" s="137"/>
      <c r="GO14" s="148"/>
      <c r="GP14" s="148"/>
      <c r="GQ14" s="147"/>
      <c r="GR14" s="148"/>
      <c r="GS14" s="137"/>
      <c r="GT14" s="148"/>
      <c r="GU14" s="148"/>
      <c r="GV14" s="147"/>
      <c r="GW14" s="148"/>
      <c r="GX14" s="137"/>
      <c r="GY14" s="148"/>
      <c r="GZ14" s="148"/>
      <c r="HA14" s="147"/>
      <c r="HB14" s="148"/>
      <c r="HC14" s="137"/>
      <c r="HD14" s="148"/>
      <c r="HE14" s="148"/>
      <c r="HF14" s="147"/>
      <c r="HG14" s="148"/>
      <c r="HH14" s="137"/>
      <c r="HI14" s="148"/>
      <c r="HJ14" s="148"/>
      <c r="HK14" s="147"/>
      <c r="HL14" s="148"/>
      <c r="HM14" s="137"/>
      <c r="HN14" s="148"/>
      <c r="HO14" s="148"/>
      <c r="HP14" s="147"/>
      <c r="HQ14" s="148"/>
      <c r="HR14" s="137"/>
      <c r="HS14" s="148"/>
      <c r="HT14" s="148"/>
      <c r="HU14" s="147"/>
      <c r="HV14" s="148"/>
      <c r="HW14" s="137"/>
      <c r="HX14" s="148"/>
      <c r="HY14" s="148"/>
      <c r="HZ14" s="147"/>
      <c r="IA14" s="148"/>
      <c r="IB14" s="137"/>
      <c r="IC14" s="148"/>
      <c r="ID14" s="148"/>
      <c r="IE14" s="147"/>
      <c r="IF14" s="148"/>
      <c r="IG14" s="137"/>
      <c r="IH14" s="148"/>
      <c r="II14" s="148"/>
      <c r="IJ14" s="147"/>
      <c r="IK14" s="148"/>
      <c r="IL14" s="137"/>
      <c r="IM14" s="148"/>
      <c r="IN14" s="148"/>
      <c r="IO14" s="147"/>
      <c r="IP14" s="148"/>
      <c r="IQ14" s="137"/>
      <c r="IR14" s="148"/>
      <c r="IS14" s="148"/>
      <c r="IT14" s="147"/>
      <c r="IU14" s="148"/>
      <c r="IV14" s="137"/>
    </row>
    <row r="15" spans="1:15" s="66" customFormat="1" ht="15" customHeight="1">
      <c r="A15" s="230" t="s">
        <v>28</v>
      </c>
      <c r="B15" s="349">
        <v>0</v>
      </c>
      <c r="C15" s="349">
        <v>0</v>
      </c>
      <c r="D15" s="349">
        <v>87153.37871</v>
      </c>
      <c r="E15" s="349">
        <f t="shared" si="0"/>
        <v>87153.37871</v>
      </c>
      <c r="F15" s="147"/>
      <c r="G15" s="349"/>
      <c r="H15" s="349"/>
      <c r="I15" s="349"/>
      <c r="J15" s="349"/>
      <c r="K15" s="472"/>
      <c r="L15" s="472"/>
      <c r="M15" s="472"/>
      <c r="N15" s="472"/>
      <c r="O15" s="472"/>
    </row>
    <row r="16" spans="1:15" s="66" customFormat="1" ht="21" customHeight="1" thickBot="1">
      <c r="A16" s="74" t="s">
        <v>13</v>
      </c>
      <c r="B16" s="350">
        <f>SUM(B5:B15)</f>
        <v>312197.31488</v>
      </c>
      <c r="C16" s="350">
        <f>SUM(C5:C15)</f>
        <v>24858.369275999998</v>
      </c>
      <c r="D16" s="350">
        <f>SUM(D5:D15)</f>
        <v>441953.0924784285</v>
      </c>
      <c r="E16" s="350">
        <f>SUM(E5:E15)</f>
        <v>779008.7766344284</v>
      </c>
      <c r="F16" s="147"/>
      <c r="G16" s="349"/>
      <c r="H16" s="349"/>
      <c r="I16" s="349"/>
      <c r="J16" s="349"/>
      <c r="K16" s="472"/>
      <c r="L16" s="472"/>
      <c r="M16" s="472"/>
      <c r="N16" s="472"/>
      <c r="O16" s="472"/>
    </row>
    <row r="17" spans="1:10" s="66" customFormat="1" ht="21" customHeight="1" thickTop="1">
      <c r="A17" s="1022" t="s">
        <v>161</v>
      </c>
      <c r="B17" s="1022"/>
      <c r="C17" s="1022"/>
      <c r="D17" s="1022"/>
      <c r="E17" s="1022"/>
      <c r="F17" s="138"/>
      <c r="G17" s="349"/>
      <c r="H17" s="349"/>
      <c r="I17" s="349"/>
      <c r="J17" s="349"/>
    </row>
    <row r="18" spans="4:10" s="66" customFormat="1" ht="12" customHeight="1">
      <c r="D18" s="229"/>
      <c r="E18" s="147"/>
      <c r="G18" s="349"/>
      <c r="H18" s="349"/>
      <c r="I18" s="349"/>
      <c r="J18" s="349"/>
    </row>
  </sheetData>
  <sheetProtection/>
  <mergeCells count="3">
    <mergeCell ref="A17:E17"/>
    <mergeCell ref="A1:E1"/>
    <mergeCell ref="A2:E2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rowBreaks count="2" manualBreakCount="2">
    <brk id="49" max="65535" man="1"/>
    <brk id="74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/>
  </sheetPr>
  <dimension ref="A1:P35"/>
  <sheetViews>
    <sheetView showGridLines="0" zoomScalePageLayoutView="0" workbookViewId="0" topLeftCell="A1">
      <selection activeCell="A1" sqref="A1:P1"/>
    </sheetView>
  </sheetViews>
  <sheetFormatPr defaultColWidth="11.421875" defaultRowHeight="12.75"/>
  <cols>
    <col min="1" max="1" width="24.00390625" style="0" customWidth="1"/>
    <col min="2" max="2" width="11.00390625" style="0" customWidth="1"/>
    <col min="13" max="13" width="13.421875" style="0" customWidth="1"/>
    <col min="14" max="14" width="12.421875" style="0" customWidth="1"/>
    <col min="15" max="15" width="12.57421875" style="0" customWidth="1"/>
    <col min="16" max="16" width="11.7109375" style="0" bestFit="1" customWidth="1"/>
  </cols>
  <sheetData>
    <row r="1" spans="1:16" ht="12.75">
      <c r="A1" s="1024" t="s">
        <v>213</v>
      </c>
      <c r="B1" s="1024"/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</row>
    <row r="2" spans="1:16" ht="23.25" customHeight="1">
      <c r="A2" s="1024" t="s">
        <v>169</v>
      </c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</row>
    <row r="3" spans="1:16" ht="18.75" customHeight="1">
      <c r="A3" s="1024" t="s">
        <v>430</v>
      </c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</row>
    <row r="4" spans="1:16" ht="4.5" customHeight="1">
      <c r="A4" s="734"/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</row>
    <row r="5" spans="1:16" ht="13.5" thickBot="1">
      <c r="A5" s="560"/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1"/>
      <c r="M5" s="561"/>
      <c r="N5" s="561"/>
      <c r="O5" s="561"/>
      <c r="P5" s="562" t="s">
        <v>10</v>
      </c>
    </row>
    <row r="6" spans="1:16" ht="57" thickTop="1">
      <c r="A6" s="563" t="s">
        <v>11</v>
      </c>
      <c r="B6" s="237" t="s">
        <v>212</v>
      </c>
      <c r="C6" s="58" t="s">
        <v>208</v>
      </c>
      <c r="D6" s="170" t="s">
        <v>235</v>
      </c>
      <c r="E6" s="58" t="s">
        <v>478</v>
      </c>
      <c r="F6" s="170" t="s">
        <v>209</v>
      </c>
      <c r="G6" s="237" t="s">
        <v>210</v>
      </c>
      <c r="H6" s="236" t="s">
        <v>474</v>
      </c>
      <c r="I6" s="236" t="s">
        <v>236</v>
      </c>
      <c r="J6" s="170" t="s">
        <v>475</v>
      </c>
      <c r="K6" s="58" t="s">
        <v>476</v>
      </c>
      <c r="L6" s="174" t="s">
        <v>477</v>
      </c>
      <c r="M6" s="174" t="s">
        <v>479</v>
      </c>
      <c r="N6" s="174" t="s">
        <v>617</v>
      </c>
      <c r="O6" s="170" t="s">
        <v>211</v>
      </c>
      <c r="P6" s="170" t="s">
        <v>13</v>
      </c>
    </row>
    <row r="7" spans="1:16" ht="12.75">
      <c r="A7" s="564" t="s">
        <v>14</v>
      </c>
      <c r="B7" s="255">
        <v>0</v>
      </c>
      <c r="C7" s="255">
        <v>1304.38</v>
      </c>
      <c r="D7" s="255">
        <v>0</v>
      </c>
      <c r="E7" s="255">
        <v>5124.7</v>
      </c>
      <c r="F7" s="255">
        <v>99.8</v>
      </c>
      <c r="G7" s="255">
        <v>50254.1</v>
      </c>
      <c r="H7" s="255">
        <v>12691.97</v>
      </c>
      <c r="I7" s="255">
        <v>375426.74</v>
      </c>
      <c r="J7" s="255">
        <v>70</v>
      </c>
      <c r="K7" s="255">
        <v>8002.329999999998</v>
      </c>
      <c r="L7" s="255">
        <v>0</v>
      </c>
      <c r="M7" s="255">
        <v>194574.34</v>
      </c>
      <c r="N7" s="255">
        <v>130706.51000000001</v>
      </c>
      <c r="O7" s="255">
        <v>108389.17</v>
      </c>
      <c r="P7" s="259">
        <f>SUM(B7:O7)</f>
        <v>886644.04</v>
      </c>
    </row>
    <row r="8" spans="1:16" ht="12.75">
      <c r="A8" s="565" t="s">
        <v>15</v>
      </c>
      <c r="B8" s="255">
        <v>0</v>
      </c>
      <c r="C8" s="255">
        <v>512.7</v>
      </c>
      <c r="D8" s="255">
        <v>976.87</v>
      </c>
      <c r="E8" s="255">
        <v>2234.24</v>
      </c>
      <c r="F8" s="255">
        <v>99.94</v>
      </c>
      <c r="G8" s="255">
        <v>13214.81</v>
      </c>
      <c r="H8" s="255">
        <v>8779.199999999999</v>
      </c>
      <c r="I8" s="255">
        <v>173832.32</v>
      </c>
      <c r="J8" s="255">
        <v>0</v>
      </c>
      <c r="K8" s="255">
        <v>13463.460000000001</v>
      </c>
      <c r="L8" s="255">
        <v>0</v>
      </c>
      <c r="M8" s="255">
        <v>95765.37999999999</v>
      </c>
      <c r="N8" s="255">
        <v>14917.250000000004</v>
      </c>
      <c r="O8" s="255">
        <v>0</v>
      </c>
      <c r="P8" s="260">
        <f aca="true" t="shared" si="0" ref="P8:P21">SUM(B8:O8)</f>
        <v>323796.17</v>
      </c>
    </row>
    <row r="9" spans="1:16" ht="12.75">
      <c r="A9" s="565" t="s">
        <v>16</v>
      </c>
      <c r="B9" s="255">
        <v>0</v>
      </c>
      <c r="C9" s="255">
        <v>1567.3100000000002</v>
      </c>
      <c r="D9" s="255">
        <v>0</v>
      </c>
      <c r="E9" s="255">
        <v>6921.41</v>
      </c>
      <c r="F9" s="255">
        <v>49.73</v>
      </c>
      <c r="G9" s="255">
        <v>30245.960000000003</v>
      </c>
      <c r="H9" s="255">
        <v>45778.94</v>
      </c>
      <c r="I9" s="255">
        <v>452257.5999999999</v>
      </c>
      <c r="J9" s="255">
        <v>0</v>
      </c>
      <c r="K9" s="255">
        <v>56368.41</v>
      </c>
      <c r="L9" s="255">
        <v>0</v>
      </c>
      <c r="M9" s="255">
        <v>256051.03</v>
      </c>
      <c r="N9" s="255">
        <v>44149.62999999999</v>
      </c>
      <c r="O9" s="255">
        <v>12269.09</v>
      </c>
      <c r="P9" s="260">
        <f t="shared" si="0"/>
        <v>905659.11</v>
      </c>
    </row>
    <row r="10" spans="1:16" ht="12.75">
      <c r="A10" s="565" t="s">
        <v>17</v>
      </c>
      <c r="B10" s="255">
        <v>0</v>
      </c>
      <c r="C10" s="255">
        <v>215.78</v>
      </c>
      <c r="D10" s="255">
        <v>0</v>
      </c>
      <c r="E10" s="255">
        <v>902.55</v>
      </c>
      <c r="F10" s="255">
        <v>0</v>
      </c>
      <c r="G10" s="255">
        <v>11437.14</v>
      </c>
      <c r="H10" s="255">
        <v>2768.95</v>
      </c>
      <c r="I10" s="255">
        <v>65398.060000000005</v>
      </c>
      <c r="J10" s="255">
        <v>100</v>
      </c>
      <c r="K10" s="255">
        <v>6115.240000000001</v>
      </c>
      <c r="L10" s="255">
        <v>0</v>
      </c>
      <c r="M10" s="255">
        <v>31171.11</v>
      </c>
      <c r="N10" s="255">
        <v>5989.6900000000005</v>
      </c>
      <c r="O10" s="255">
        <v>0</v>
      </c>
      <c r="P10" s="260">
        <f t="shared" si="0"/>
        <v>124098.52000000002</v>
      </c>
    </row>
    <row r="11" spans="1:16" ht="12.75">
      <c r="A11" s="565" t="s">
        <v>18</v>
      </c>
      <c r="B11" s="255">
        <v>0</v>
      </c>
      <c r="C11" s="255">
        <v>118.31</v>
      </c>
      <c r="D11" s="255">
        <v>0</v>
      </c>
      <c r="E11" s="255">
        <v>536.62</v>
      </c>
      <c r="F11" s="255">
        <v>0</v>
      </c>
      <c r="G11" s="255">
        <v>6585.02</v>
      </c>
      <c r="H11" s="255">
        <v>4154.7</v>
      </c>
      <c r="I11" s="255">
        <v>31654.68</v>
      </c>
      <c r="J11" s="255">
        <v>0</v>
      </c>
      <c r="K11" s="255">
        <v>3426.32</v>
      </c>
      <c r="L11" s="255">
        <v>0</v>
      </c>
      <c r="M11" s="255">
        <v>23979.53</v>
      </c>
      <c r="N11" s="255">
        <v>6886.949999999999</v>
      </c>
      <c r="O11" s="255">
        <v>0</v>
      </c>
      <c r="P11" s="260">
        <f t="shared" si="0"/>
        <v>77342.12999999999</v>
      </c>
    </row>
    <row r="12" spans="1:16" ht="12.75">
      <c r="A12" s="565" t="s">
        <v>19</v>
      </c>
      <c r="B12" s="255">
        <v>0</v>
      </c>
      <c r="C12" s="255">
        <v>1568.03</v>
      </c>
      <c r="D12" s="255">
        <v>0</v>
      </c>
      <c r="E12" s="255">
        <v>250.19</v>
      </c>
      <c r="F12" s="255">
        <v>0</v>
      </c>
      <c r="G12" s="255">
        <v>5223.82</v>
      </c>
      <c r="H12" s="255">
        <v>2891.8</v>
      </c>
      <c r="I12" s="255">
        <v>13466.580000000004</v>
      </c>
      <c r="J12" s="255">
        <v>0</v>
      </c>
      <c r="K12" s="255">
        <v>1512.8700000000001</v>
      </c>
      <c r="L12" s="255">
        <v>0</v>
      </c>
      <c r="M12" s="255">
        <v>12004.26</v>
      </c>
      <c r="N12" s="255">
        <v>1278.75</v>
      </c>
      <c r="O12" s="255">
        <v>0</v>
      </c>
      <c r="P12" s="260">
        <f t="shared" si="0"/>
        <v>38196.3</v>
      </c>
    </row>
    <row r="13" spans="1:16" ht="12.75">
      <c r="A13" s="565" t="s">
        <v>20</v>
      </c>
      <c r="B13" s="255">
        <v>0</v>
      </c>
      <c r="C13" s="255">
        <v>0</v>
      </c>
      <c r="D13" s="255">
        <v>163.89</v>
      </c>
      <c r="E13" s="255">
        <v>1227.52</v>
      </c>
      <c r="F13" s="255">
        <v>123.92</v>
      </c>
      <c r="G13" s="255">
        <v>14192.34</v>
      </c>
      <c r="H13" s="255">
        <v>7004.160000000001</v>
      </c>
      <c r="I13" s="255">
        <v>67869.26999999999</v>
      </c>
      <c r="J13" s="255">
        <v>0</v>
      </c>
      <c r="K13" s="255">
        <v>4427.4800000000005</v>
      </c>
      <c r="L13" s="255">
        <v>0</v>
      </c>
      <c r="M13" s="255">
        <v>52044.11</v>
      </c>
      <c r="N13" s="255">
        <v>6539.470000000001</v>
      </c>
      <c r="O13" s="255">
        <v>0</v>
      </c>
      <c r="P13" s="260">
        <f t="shared" si="0"/>
        <v>153592.16</v>
      </c>
    </row>
    <row r="14" spans="1:16" ht="12.75">
      <c r="A14" s="565" t="s">
        <v>21</v>
      </c>
      <c r="B14" s="255">
        <v>0</v>
      </c>
      <c r="C14" s="255">
        <v>898.35</v>
      </c>
      <c r="D14" s="255">
        <v>0</v>
      </c>
      <c r="E14" s="255">
        <v>3474.59</v>
      </c>
      <c r="F14" s="255">
        <v>226.85999999999999</v>
      </c>
      <c r="G14" s="255">
        <v>33570.84</v>
      </c>
      <c r="H14" s="255">
        <v>31905.710000000006</v>
      </c>
      <c r="I14" s="255">
        <v>239729.81000000003</v>
      </c>
      <c r="J14" s="255">
        <v>70</v>
      </c>
      <c r="K14" s="255">
        <v>12225.45</v>
      </c>
      <c r="L14" s="255">
        <v>0</v>
      </c>
      <c r="M14" s="255">
        <v>93114.07</v>
      </c>
      <c r="N14" s="255">
        <v>33838.21000000001</v>
      </c>
      <c r="O14" s="255">
        <v>0</v>
      </c>
      <c r="P14" s="260">
        <f t="shared" si="0"/>
        <v>449053.8900000001</v>
      </c>
    </row>
    <row r="15" spans="1:16" ht="12.75">
      <c r="A15" s="565" t="s">
        <v>22</v>
      </c>
      <c r="B15" s="255">
        <v>0</v>
      </c>
      <c r="C15" s="255">
        <v>233.3</v>
      </c>
      <c r="D15" s="255">
        <v>1123.03</v>
      </c>
      <c r="E15" s="255">
        <v>1272.23</v>
      </c>
      <c r="F15" s="255">
        <v>0</v>
      </c>
      <c r="G15" s="255">
        <v>13170.04</v>
      </c>
      <c r="H15" s="255">
        <v>6912.58</v>
      </c>
      <c r="I15" s="255">
        <v>63952.32000000001</v>
      </c>
      <c r="J15" s="255">
        <v>0</v>
      </c>
      <c r="K15" s="255">
        <v>14596.95</v>
      </c>
      <c r="L15" s="255">
        <v>30000</v>
      </c>
      <c r="M15" s="255">
        <v>38462.84</v>
      </c>
      <c r="N15" s="255">
        <v>15995.26</v>
      </c>
      <c r="O15" s="255">
        <v>0</v>
      </c>
      <c r="P15" s="260">
        <f t="shared" si="0"/>
        <v>185718.55000000002</v>
      </c>
    </row>
    <row r="16" spans="1:16" ht="12.75">
      <c r="A16" s="565" t="s">
        <v>98</v>
      </c>
      <c r="B16" s="255">
        <v>0</v>
      </c>
      <c r="C16" s="255">
        <v>0</v>
      </c>
      <c r="D16" s="255">
        <v>503.38</v>
      </c>
      <c r="E16" s="255">
        <v>1946.95</v>
      </c>
      <c r="F16" s="255">
        <v>0</v>
      </c>
      <c r="G16" s="255">
        <v>14020.68</v>
      </c>
      <c r="H16" s="255">
        <v>9054.1</v>
      </c>
      <c r="I16" s="255">
        <v>102051.37</v>
      </c>
      <c r="J16" s="255">
        <v>0</v>
      </c>
      <c r="K16" s="255">
        <v>18229.35</v>
      </c>
      <c r="L16" s="255">
        <v>0</v>
      </c>
      <c r="M16" s="255">
        <v>69034.59</v>
      </c>
      <c r="N16" s="255">
        <v>3946.8</v>
      </c>
      <c r="O16" s="255">
        <v>0</v>
      </c>
      <c r="P16" s="260">
        <f t="shared" si="0"/>
        <v>218787.21999999997</v>
      </c>
    </row>
    <row r="17" spans="1:16" ht="12.75">
      <c r="A17" s="565" t="s">
        <v>24</v>
      </c>
      <c r="B17" s="255">
        <v>0</v>
      </c>
      <c r="C17" s="255">
        <v>437.8</v>
      </c>
      <c r="D17" s="255">
        <v>0</v>
      </c>
      <c r="E17" s="255">
        <v>1711.96</v>
      </c>
      <c r="F17" s="255">
        <v>49.99</v>
      </c>
      <c r="G17" s="255">
        <v>143933.59</v>
      </c>
      <c r="H17" s="255">
        <v>20995.09</v>
      </c>
      <c r="I17" s="255">
        <v>172190.98999999996</v>
      </c>
      <c r="J17" s="255">
        <v>14000</v>
      </c>
      <c r="K17" s="255">
        <v>38967.48</v>
      </c>
      <c r="L17" s="255">
        <v>0</v>
      </c>
      <c r="M17" s="255">
        <v>48760.219999999994</v>
      </c>
      <c r="N17" s="255">
        <v>5777.82</v>
      </c>
      <c r="O17" s="255">
        <v>61250</v>
      </c>
      <c r="P17" s="260">
        <f t="shared" si="0"/>
        <v>508074.9399999999</v>
      </c>
    </row>
    <row r="18" spans="1:16" ht="12.75">
      <c r="A18" s="565" t="s">
        <v>25</v>
      </c>
      <c r="B18" s="255">
        <v>0</v>
      </c>
      <c r="C18" s="255">
        <v>0</v>
      </c>
      <c r="D18" s="255">
        <v>0</v>
      </c>
      <c r="E18" s="255">
        <v>1378.47</v>
      </c>
      <c r="F18" s="255">
        <v>0</v>
      </c>
      <c r="G18" s="255">
        <v>6385.05</v>
      </c>
      <c r="H18" s="255">
        <v>5303.13</v>
      </c>
      <c r="I18" s="255">
        <v>87996.31999999999</v>
      </c>
      <c r="J18" s="255">
        <v>0</v>
      </c>
      <c r="K18" s="255">
        <v>11027.929999999998</v>
      </c>
      <c r="L18" s="255">
        <v>0</v>
      </c>
      <c r="M18" s="255">
        <v>44128</v>
      </c>
      <c r="N18" s="255">
        <v>2553.5</v>
      </c>
      <c r="O18" s="255">
        <v>10000</v>
      </c>
      <c r="P18" s="260">
        <f t="shared" si="0"/>
        <v>168772.4</v>
      </c>
    </row>
    <row r="19" spans="1:16" ht="12.75">
      <c r="A19" s="565" t="s">
        <v>26</v>
      </c>
      <c r="B19" s="255">
        <v>0</v>
      </c>
      <c r="C19" s="255">
        <v>0</v>
      </c>
      <c r="D19" s="255">
        <v>0</v>
      </c>
      <c r="E19" s="255">
        <v>812.39</v>
      </c>
      <c r="F19" s="255">
        <v>0</v>
      </c>
      <c r="G19" s="255">
        <v>5822.54</v>
      </c>
      <c r="H19" s="255">
        <v>7144.990000000001</v>
      </c>
      <c r="I19" s="255">
        <v>50080.67999999999</v>
      </c>
      <c r="J19" s="255">
        <v>0</v>
      </c>
      <c r="K19" s="255">
        <v>2329.7999999999997</v>
      </c>
      <c r="L19" s="255">
        <v>0</v>
      </c>
      <c r="M19" s="255">
        <v>21570.91</v>
      </c>
      <c r="N19" s="255">
        <v>73.76</v>
      </c>
      <c r="O19" s="255">
        <v>0</v>
      </c>
      <c r="P19" s="260">
        <f t="shared" si="0"/>
        <v>87835.06999999999</v>
      </c>
    </row>
    <row r="20" spans="1:16" ht="12.75">
      <c r="A20" s="565" t="s">
        <v>27</v>
      </c>
      <c r="B20" s="255">
        <v>200</v>
      </c>
      <c r="C20" s="255">
        <v>1224.02</v>
      </c>
      <c r="D20" s="255">
        <v>560.07</v>
      </c>
      <c r="E20" s="255">
        <v>4400.74</v>
      </c>
      <c r="F20" s="255">
        <v>281.38</v>
      </c>
      <c r="G20" s="255">
        <v>38522.53</v>
      </c>
      <c r="H20" s="255">
        <v>31694.059999999994</v>
      </c>
      <c r="I20" s="255">
        <v>303702.69000000006</v>
      </c>
      <c r="J20" s="255">
        <v>2081.42</v>
      </c>
      <c r="K20" s="255">
        <v>8961.859999999999</v>
      </c>
      <c r="L20" s="255">
        <v>0</v>
      </c>
      <c r="M20" s="255">
        <v>190490.63</v>
      </c>
      <c r="N20" s="255">
        <v>82071.10999999996</v>
      </c>
      <c r="O20" s="255">
        <v>126305.31</v>
      </c>
      <c r="P20" s="260">
        <f t="shared" si="0"/>
        <v>790495.8200000001</v>
      </c>
    </row>
    <row r="21" spans="1:16" ht="12.75">
      <c r="A21" s="566" t="s">
        <v>28</v>
      </c>
      <c r="B21" s="255">
        <v>0</v>
      </c>
      <c r="C21" s="255">
        <v>0</v>
      </c>
      <c r="D21" s="255">
        <v>1103.53</v>
      </c>
      <c r="E21" s="255">
        <v>2400.94</v>
      </c>
      <c r="F21" s="255">
        <v>0</v>
      </c>
      <c r="G21" s="255">
        <v>18703.8</v>
      </c>
      <c r="H21" s="255">
        <v>16568.88</v>
      </c>
      <c r="I21" s="255">
        <v>135667.08000000002</v>
      </c>
      <c r="J21" s="255">
        <v>6604.16</v>
      </c>
      <c r="K21" s="255">
        <v>21147.96</v>
      </c>
      <c r="L21" s="255">
        <v>0</v>
      </c>
      <c r="M21" s="255">
        <v>128196.91</v>
      </c>
      <c r="N21" s="255">
        <v>12120.19</v>
      </c>
      <c r="O21" s="255">
        <v>0</v>
      </c>
      <c r="P21" s="715">
        <f t="shared" si="0"/>
        <v>342513.45</v>
      </c>
    </row>
    <row r="22" spans="1:16" ht="13.5" thickBot="1">
      <c r="A22" s="567" t="s">
        <v>13</v>
      </c>
      <c r="B22" s="171">
        <f>SUM(B7:B21)</f>
        <v>200</v>
      </c>
      <c r="C22" s="171">
        <f aca="true" t="shared" si="1" ref="C22:P22">SUM(C7:C21)</f>
        <v>8079.980000000001</v>
      </c>
      <c r="D22" s="171">
        <f t="shared" si="1"/>
        <v>4430.77</v>
      </c>
      <c r="E22" s="171">
        <f t="shared" si="1"/>
        <v>34595.5</v>
      </c>
      <c r="F22" s="171">
        <f t="shared" si="1"/>
        <v>931.62</v>
      </c>
      <c r="G22" s="171">
        <f t="shared" si="1"/>
        <v>405282.25999999995</v>
      </c>
      <c r="H22" s="171">
        <f t="shared" si="1"/>
        <v>213648.26</v>
      </c>
      <c r="I22" s="171">
        <f t="shared" si="1"/>
        <v>2335276.5100000002</v>
      </c>
      <c r="J22" s="171">
        <f t="shared" si="1"/>
        <v>22925.58</v>
      </c>
      <c r="K22" s="171">
        <f t="shared" si="1"/>
        <v>220802.88999999998</v>
      </c>
      <c r="L22" s="171">
        <f t="shared" si="1"/>
        <v>30000</v>
      </c>
      <c r="M22" s="171">
        <f t="shared" si="1"/>
        <v>1299347.93</v>
      </c>
      <c r="N22" s="171">
        <f t="shared" si="1"/>
        <v>366844.89999999997</v>
      </c>
      <c r="O22" s="171">
        <f t="shared" si="1"/>
        <v>318213.57</v>
      </c>
      <c r="P22" s="171">
        <f t="shared" si="1"/>
        <v>5260579.77</v>
      </c>
    </row>
    <row r="23" spans="1:16" ht="13.5" thickTop="1">
      <c r="A23" s="568" t="s">
        <v>157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438"/>
      <c r="P23" s="438"/>
    </row>
    <row r="24" ht="12.75">
      <c r="O24" s="568"/>
    </row>
    <row r="25" spans="3:16" ht="12.75"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6"/>
      <c r="P25" s="438"/>
    </row>
    <row r="26" spans="15:16" ht="12.75">
      <c r="O26" s="438"/>
      <c r="P26" s="438"/>
    </row>
    <row r="27" spans="15:16" ht="12.75">
      <c r="O27" s="438"/>
      <c r="P27" s="579"/>
    </row>
    <row r="28" spans="2:16" ht="12.75"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</row>
    <row r="29" spans="15:16" ht="12.75">
      <c r="O29" s="438"/>
      <c r="P29" s="438"/>
    </row>
    <row r="30" spans="15:16" ht="12.75">
      <c r="O30" s="438"/>
      <c r="P30" s="438"/>
    </row>
    <row r="31" spans="15:16" ht="12.75">
      <c r="O31" s="438"/>
      <c r="P31" s="438"/>
    </row>
    <row r="32" spans="15:16" ht="12.75">
      <c r="O32" s="438"/>
      <c r="P32" s="438"/>
    </row>
    <row r="33" spans="15:16" ht="12.75">
      <c r="O33" s="438"/>
      <c r="P33" s="438"/>
    </row>
    <row r="34" spans="15:16" ht="12.75">
      <c r="O34" s="438"/>
      <c r="P34" s="438"/>
    </row>
    <row r="35" spans="15:16" ht="12.75">
      <c r="O35" s="438"/>
      <c r="P35" s="438"/>
    </row>
  </sheetData>
  <sheetProtection/>
  <mergeCells count="3">
    <mergeCell ref="A3:P3"/>
    <mergeCell ref="A2:P2"/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AQ26"/>
  <sheetViews>
    <sheetView showGridLines="0" zoomScalePageLayoutView="0" workbookViewId="0" topLeftCell="A1">
      <selection activeCell="A1" sqref="A1:M1"/>
    </sheetView>
  </sheetViews>
  <sheetFormatPr defaultColWidth="11.421875" defaultRowHeight="12.75"/>
  <cols>
    <col min="1" max="1" width="20.00390625" style="258" customWidth="1"/>
    <col min="2" max="2" width="11.140625" style="258" customWidth="1"/>
    <col min="3" max="4" width="9.140625" style="258" customWidth="1"/>
    <col min="5" max="5" width="9.00390625" style="258" customWidth="1"/>
    <col min="6" max="6" width="14.7109375" style="258" customWidth="1"/>
    <col min="7" max="7" width="13.28125" style="258" customWidth="1"/>
    <col min="8" max="8" width="10.00390625" style="258" customWidth="1"/>
    <col min="9" max="9" width="11.00390625" style="258" customWidth="1"/>
    <col min="10" max="10" width="10.00390625" style="258" customWidth="1"/>
    <col min="11" max="11" width="12.421875" style="258" customWidth="1"/>
    <col min="12" max="12" width="11.7109375" style="258" customWidth="1"/>
    <col min="13" max="13" width="12.8515625" style="258" customWidth="1"/>
    <col min="14" max="14" width="16.140625" style="258" bestFit="1" customWidth="1"/>
    <col min="15" max="16384" width="11.421875" style="258" customWidth="1"/>
  </cols>
  <sheetData>
    <row r="1" spans="1:13" s="255" customFormat="1" ht="12.75">
      <c r="A1" s="1024" t="s">
        <v>213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</row>
    <row r="2" spans="1:13" s="255" customFormat="1" ht="22.5" customHeight="1">
      <c r="A2" s="1024" t="s">
        <v>169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</row>
    <row r="3" spans="1:13" s="168" customFormat="1" ht="22.5" customHeight="1">
      <c r="A3" s="1024" t="s">
        <v>383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</row>
    <row r="4" spans="1:13" s="739" customFormat="1" ht="3.75" customHeight="1">
      <c r="A4" s="734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 ht="13.5" thickBo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173"/>
      <c r="M5" s="257" t="s">
        <v>10</v>
      </c>
    </row>
    <row r="6" spans="1:29" ht="45" customHeight="1" thickTop="1">
      <c r="A6" s="169" t="s">
        <v>11</v>
      </c>
      <c r="B6" s="237" t="s">
        <v>212</v>
      </c>
      <c r="C6" s="58" t="s">
        <v>208</v>
      </c>
      <c r="D6" s="170" t="s">
        <v>235</v>
      </c>
      <c r="E6" s="58" t="s">
        <v>478</v>
      </c>
      <c r="F6" s="236" t="s">
        <v>474</v>
      </c>
      <c r="G6" s="236" t="s">
        <v>236</v>
      </c>
      <c r="H6" s="170" t="s">
        <v>475</v>
      </c>
      <c r="I6" s="58" t="s">
        <v>476</v>
      </c>
      <c r="J6" s="174" t="s">
        <v>479</v>
      </c>
      <c r="K6" s="174" t="s">
        <v>617</v>
      </c>
      <c r="L6" s="170" t="s">
        <v>211</v>
      </c>
      <c r="M6" s="170" t="s">
        <v>13</v>
      </c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</row>
    <row r="7" spans="1:43" s="255" customFormat="1" ht="12.75" customHeight="1">
      <c r="A7" s="259" t="s">
        <v>14</v>
      </c>
      <c r="B7" s="255">
        <v>0</v>
      </c>
      <c r="C7" s="255">
        <v>1304.38</v>
      </c>
      <c r="D7" s="255">
        <v>0</v>
      </c>
      <c r="E7" s="255">
        <v>5124.7</v>
      </c>
      <c r="F7" s="255">
        <v>11975.449999999999</v>
      </c>
      <c r="G7" s="255">
        <v>375426.74</v>
      </c>
      <c r="H7" s="255">
        <v>70</v>
      </c>
      <c r="I7" s="255">
        <v>0</v>
      </c>
      <c r="J7" s="255">
        <v>194574.34</v>
      </c>
      <c r="K7" s="255">
        <v>3956.33</v>
      </c>
      <c r="L7" s="255">
        <v>108389.17</v>
      </c>
      <c r="M7" s="259">
        <f aca="true" t="shared" si="0" ref="M7:M21">SUM(B7:L7)</f>
        <v>700821.11</v>
      </c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L7" s="255">
        <f aca="true" t="shared" si="1" ref="AL7:AL21">K7-X7</f>
        <v>3956.33</v>
      </c>
      <c r="AM7" s="255">
        <f aca="true" t="shared" si="2" ref="AM7:AM21">L7-Y7</f>
        <v>108389.17</v>
      </c>
      <c r="AN7" s="255">
        <f aca="true" t="shared" si="3" ref="AN7:AN21">M7-Z7</f>
        <v>700821.11</v>
      </c>
      <c r="AO7" s="255" t="e">
        <f>#REF!-AA7</f>
        <v>#REF!</v>
      </c>
      <c r="AP7" s="255" t="e">
        <f>#REF!-AB7</f>
        <v>#REF!</v>
      </c>
      <c r="AQ7" s="255" t="e">
        <f>#REF!-AC7</f>
        <v>#REF!</v>
      </c>
    </row>
    <row r="8" spans="1:43" s="255" customFormat="1" ht="12.75" customHeight="1">
      <c r="A8" s="260" t="s">
        <v>15</v>
      </c>
      <c r="B8" s="255">
        <v>0</v>
      </c>
      <c r="C8" s="255">
        <v>512.7</v>
      </c>
      <c r="D8" s="255">
        <v>976.87</v>
      </c>
      <c r="E8" s="255">
        <v>2234.24</v>
      </c>
      <c r="F8" s="255">
        <v>8779.199999999999</v>
      </c>
      <c r="G8" s="255">
        <v>173832.32</v>
      </c>
      <c r="H8" s="255">
        <v>0</v>
      </c>
      <c r="I8" s="255">
        <v>2.37</v>
      </c>
      <c r="J8" s="255">
        <v>95765.37999999999</v>
      </c>
      <c r="K8" s="255">
        <v>304.95</v>
      </c>
      <c r="L8" s="255">
        <v>0</v>
      </c>
      <c r="M8" s="260">
        <f t="shared" si="0"/>
        <v>282408.03</v>
      </c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L8" s="255">
        <f t="shared" si="1"/>
        <v>304.95</v>
      </c>
      <c r="AM8" s="255">
        <f t="shared" si="2"/>
        <v>0</v>
      </c>
      <c r="AN8" s="255">
        <f t="shared" si="3"/>
        <v>282408.03</v>
      </c>
      <c r="AO8" s="255" t="e">
        <f>#REF!-AA8</f>
        <v>#REF!</v>
      </c>
      <c r="AP8" s="255" t="e">
        <f>#REF!-AB8</f>
        <v>#REF!</v>
      </c>
      <c r="AQ8" s="255" t="e">
        <f>#REF!-AC8</f>
        <v>#REF!</v>
      </c>
    </row>
    <row r="9" spans="1:43" s="255" customFormat="1" ht="12.75" customHeight="1">
      <c r="A9" s="260" t="s">
        <v>16</v>
      </c>
      <c r="B9" s="255">
        <v>0</v>
      </c>
      <c r="C9" s="255">
        <v>1567.3100000000002</v>
      </c>
      <c r="D9" s="255">
        <v>0</v>
      </c>
      <c r="E9" s="255">
        <v>6921.41</v>
      </c>
      <c r="F9" s="255">
        <v>45732.270000000004</v>
      </c>
      <c r="G9" s="255">
        <v>452257.5999999999</v>
      </c>
      <c r="H9" s="255">
        <v>0</v>
      </c>
      <c r="I9" s="255">
        <v>18358.39</v>
      </c>
      <c r="J9" s="255">
        <v>256051.03</v>
      </c>
      <c r="K9" s="255">
        <v>364.33</v>
      </c>
      <c r="L9" s="255">
        <v>0</v>
      </c>
      <c r="M9" s="260">
        <f t="shared" si="0"/>
        <v>781252.3399999999</v>
      </c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L9" s="255">
        <f t="shared" si="1"/>
        <v>364.33</v>
      </c>
      <c r="AM9" s="255">
        <f t="shared" si="2"/>
        <v>0</v>
      </c>
      <c r="AN9" s="255">
        <f t="shared" si="3"/>
        <v>781252.3399999999</v>
      </c>
      <c r="AO9" s="255" t="e">
        <f>#REF!-AA9</f>
        <v>#REF!</v>
      </c>
      <c r="AP9" s="255" t="e">
        <f>#REF!-AB9</f>
        <v>#REF!</v>
      </c>
      <c r="AQ9" s="255" t="e">
        <f>#REF!-AC9</f>
        <v>#REF!</v>
      </c>
    </row>
    <row r="10" spans="1:43" s="255" customFormat="1" ht="12.75" customHeight="1">
      <c r="A10" s="260" t="s">
        <v>17</v>
      </c>
      <c r="B10" s="255">
        <v>0</v>
      </c>
      <c r="C10" s="255">
        <v>215.78</v>
      </c>
      <c r="D10" s="255">
        <v>0</v>
      </c>
      <c r="E10" s="255">
        <v>902.55</v>
      </c>
      <c r="F10" s="255">
        <v>2768.95</v>
      </c>
      <c r="G10" s="255">
        <v>65398.060000000005</v>
      </c>
      <c r="H10" s="255">
        <v>0</v>
      </c>
      <c r="I10" s="255">
        <v>0</v>
      </c>
      <c r="J10" s="255">
        <v>31171.11</v>
      </c>
      <c r="K10" s="255">
        <v>20</v>
      </c>
      <c r="L10" s="255">
        <v>0</v>
      </c>
      <c r="M10" s="260">
        <f t="shared" si="0"/>
        <v>100476.45000000001</v>
      </c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L10" s="255">
        <f t="shared" si="1"/>
        <v>20</v>
      </c>
      <c r="AM10" s="255">
        <f t="shared" si="2"/>
        <v>0</v>
      </c>
      <c r="AN10" s="255">
        <f t="shared" si="3"/>
        <v>100476.45000000001</v>
      </c>
      <c r="AO10" s="255" t="e">
        <f>#REF!-AA10</f>
        <v>#REF!</v>
      </c>
      <c r="AP10" s="255" t="e">
        <f>#REF!-AB10</f>
        <v>#REF!</v>
      </c>
      <c r="AQ10" s="255" t="e">
        <f>#REF!-AC10</f>
        <v>#REF!</v>
      </c>
    </row>
    <row r="11" spans="1:43" s="255" customFormat="1" ht="12.75" customHeight="1">
      <c r="A11" s="260" t="s">
        <v>18</v>
      </c>
      <c r="B11" s="255">
        <v>0</v>
      </c>
      <c r="C11" s="255">
        <v>118.31</v>
      </c>
      <c r="D11" s="255">
        <v>0</v>
      </c>
      <c r="E11" s="255">
        <v>536.62</v>
      </c>
      <c r="F11" s="255">
        <v>4145.7</v>
      </c>
      <c r="G11" s="255">
        <v>31654.68</v>
      </c>
      <c r="H11" s="255">
        <v>0</v>
      </c>
      <c r="I11" s="255">
        <v>0</v>
      </c>
      <c r="J11" s="255">
        <v>23979.53</v>
      </c>
      <c r="K11" s="255">
        <v>0</v>
      </c>
      <c r="L11" s="255">
        <v>0</v>
      </c>
      <c r="M11" s="260">
        <f t="shared" si="0"/>
        <v>60434.84</v>
      </c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L11" s="255">
        <f t="shared" si="1"/>
        <v>0</v>
      </c>
      <c r="AM11" s="255">
        <f t="shared" si="2"/>
        <v>0</v>
      </c>
      <c r="AN11" s="255">
        <f t="shared" si="3"/>
        <v>60434.84</v>
      </c>
      <c r="AO11" s="255" t="e">
        <f>#REF!-AA11</f>
        <v>#REF!</v>
      </c>
      <c r="AP11" s="255" t="e">
        <f>#REF!-AB11</f>
        <v>#REF!</v>
      </c>
      <c r="AQ11" s="255" t="e">
        <f>#REF!-AC11</f>
        <v>#REF!</v>
      </c>
    </row>
    <row r="12" spans="1:43" s="255" customFormat="1" ht="12.75" customHeight="1">
      <c r="A12" s="260" t="s">
        <v>19</v>
      </c>
      <c r="B12" s="255">
        <v>0</v>
      </c>
      <c r="C12" s="255">
        <v>68.03</v>
      </c>
      <c r="D12" s="255">
        <v>0</v>
      </c>
      <c r="E12" s="255">
        <v>250.19</v>
      </c>
      <c r="F12" s="255">
        <v>2891.8</v>
      </c>
      <c r="G12" s="255">
        <v>13466.580000000004</v>
      </c>
      <c r="H12" s="255">
        <v>0</v>
      </c>
      <c r="I12" s="255">
        <v>0</v>
      </c>
      <c r="J12" s="255">
        <v>12004.26</v>
      </c>
      <c r="K12" s="255">
        <v>0</v>
      </c>
      <c r="L12" s="255">
        <v>0</v>
      </c>
      <c r="M12" s="260">
        <f t="shared" si="0"/>
        <v>28680.860000000008</v>
      </c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L12" s="255">
        <f t="shared" si="1"/>
        <v>0</v>
      </c>
      <c r="AM12" s="255">
        <f t="shared" si="2"/>
        <v>0</v>
      </c>
      <c r="AN12" s="255">
        <f t="shared" si="3"/>
        <v>28680.860000000008</v>
      </c>
      <c r="AO12" s="255" t="e">
        <f>#REF!-AA12</f>
        <v>#REF!</v>
      </c>
      <c r="AP12" s="255" t="e">
        <f>#REF!-AB12</f>
        <v>#REF!</v>
      </c>
      <c r="AQ12" s="255" t="e">
        <f>#REF!-AC12</f>
        <v>#REF!</v>
      </c>
    </row>
    <row r="13" spans="1:43" s="255" customFormat="1" ht="12.75" customHeight="1">
      <c r="A13" s="260" t="s">
        <v>20</v>
      </c>
      <c r="B13" s="255">
        <v>0</v>
      </c>
      <c r="C13" s="255">
        <v>0</v>
      </c>
      <c r="D13" s="255">
        <v>163.89</v>
      </c>
      <c r="E13" s="255">
        <v>1227.52</v>
      </c>
      <c r="F13" s="255">
        <v>7004.160000000001</v>
      </c>
      <c r="G13" s="255">
        <v>67869.26999999999</v>
      </c>
      <c r="H13" s="255">
        <v>0</v>
      </c>
      <c r="I13" s="255">
        <v>0</v>
      </c>
      <c r="J13" s="255">
        <v>52044.11</v>
      </c>
      <c r="K13" s="255">
        <v>25</v>
      </c>
      <c r="L13" s="255">
        <v>0</v>
      </c>
      <c r="M13" s="260">
        <f t="shared" si="0"/>
        <v>128333.95</v>
      </c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L13" s="255">
        <f t="shared" si="1"/>
        <v>25</v>
      </c>
      <c r="AM13" s="255">
        <f t="shared" si="2"/>
        <v>0</v>
      </c>
      <c r="AN13" s="255">
        <f t="shared" si="3"/>
        <v>128333.95</v>
      </c>
      <c r="AO13" s="255" t="e">
        <f>#REF!-AA13</f>
        <v>#REF!</v>
      </c>
      <c r="AP13" s="255" t="e">
        <f>#REF!-AB13</f>
        <v>#REF!</v>
      </c>
      <c r="AQ13" s="255" t="e">
        <f>#REF!-AC13</f>
        <v>#REF!</v>
      </c>
    </row>
    <row r="14" spans="1:43" s="255" customFormat="1" ht="12.75" customHeight="1">
      <c r="A14" s="260" t="s">
        <v>21</v>
      </c>
      <c r="B14" s="255">
        <v>0</v>
      </c>
      <c r="C14" s="255">
        <v>898.35</v>
      </c>
      <c r="D14" s="255">
        <v>0</v>
      </c>
      <c r="E14" s="255">
        <v>3474.59</v>
      </c>
      <c r="F14" s="255">
        <v>31876.280000000006</v>
      </c>
      <c r="G14" s="255">
        <v>239729.81000000003</v>
      </c>
      <c r="H14" s="255">
        <v>70</v>
      </c>
      <c r="I14" s="255">
        <v>0</v>
      </c>
      <c r="J14" s="255">
        <v>93114.07</v>
      </c>
      <c r="K14" s="255">
        <v>443.87</v>
      </c>
      <c r="L14" s="255">
        <v>0</v>
      </c>
      <c r="M14" s="260">
        <f t="shared" si="0"/>
        <v>369606.97000000003</v>
      </c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L14" s="255">
        <f t="shared" si="1"/>
        <v>443.87</v>
      </c>
      <c r="AM14" s="255">
        <f t="shared" si="2"/>
        <v>0</v>
      </c>
      <c r="AN14" s="255">
        <f t="shared" si="3"/>
        <v>369606.97000000003</v>
      </c>
      <c r="AO14" s="255" t="e">
        <f>#REF!-AA14</f>
        <v>#REF!</v>
      </c>
      <c r="AP14" s="255" t="e">
        <f>#REF!-AB14</f>
        <v>#REF!</v>
      </c>
      <c r="AQ14" s="255" t="e">
        <f>#REF!-AC14</f>
        <v>#REF!</v>
      </c>
    </row>
    <row r="15" spans="1:43" s="255" customFormat="1" ht="12.75" customHeight="1">
      <c r="A15" s="260" t="s">
        <v>22</v>
      </c>
      <c r="B15" s="255">
        <v>0</v>
      </c>
      <c r="C15" s="255">
        <v>233.3</v>
      </c>
      <c r="D15" s="255">
        <v>1123.03</v>
      </c>
      <c r="E15" s="255">
        <v>1272.23</v>
      </c>
      <c r="F15" s="255">
        <v>6912.58</v>
      </c>
      <c r="G15" s="255">
        <v>63952.32000000001</v>
      </c>
      <c r="H15" s="255">
        <v>0</v>
      </c>
      <c r="I15" s="255">
        <v>60</v>
      </c>
      <c r="J15" s="255">
        <v>38462.84</v>
      </c>
      <c r="K15" s="255">
        <v>75</v>
      </c>
      <c r="L15" s="255">
        <v>0</v>
      </c>
      <c r="M15" s="260">
        <f t="shared" si="0"/>
        <v>112091.3</v>
      </c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L15" s="255">
        <f t="shared" si="1"/>
        <v>75</v>
      </c>
      <c r="AM15" s="255">
        <f t="shared" si="2"/>
        <v>0</v>
      </c>
      <c r="AN15" s="255">
        <f t="shared" si="3"/>
        <v>112091.3</v>
      </c>
      <c r="AO15" s="255" t="e">
        <f>#REF!-AA15</f>
        <v>#REF!</v>
      </c>
      <c r="AP15" s="255" t="e">
        <f>#REF!-AB15</f>
        <v>#REF!</v>
      </c>
      <c r="AQ15" s="255" t="e">
        <f>#REF!-AC15</f>
        <v>#REF!</v>
      </c>
    </row>
    <row r="16" spans="1:43" s="255" customFormat="1" ht="12.75" customHeight="1">
      <c r="A16" s="260" t="s">
        <v>98</v>
      </c>
      <c r="B16" s="255">
        <v>0</v>
      </c>
      <c r="C16" s="255">
        <v>0</v>
      </c>
      <c r="D16" s="255">
        <v>503.38</v>
      </c>
      <c r="E16" s="255">
        <v>1946.95</v>
      </c>
      <c r="F16" s="255">
        <v>9054.1</v>
      </c>
      <c r="G16" s="255">
        <v>102051.37</v>
      </c>
      <c r="H16" s="255">
        <v>0</v>
      </c>
      <c r="I16" s="255">
        <v>0</v>
      </c>
      <c r="J16" s="255">
        <v>69034.59</v>
      </c>
      <c r="K16" s="255">
        <v>0</v>
      </c>
      <c r="L16" s="255">
        <v>0</v>
      </c>
      <c r="M16" s="260">
        <f t="shared" si="0"/>
        <v>182590.38999999998</v>
      </c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L16" s="255">
        <f t="shared" si="1"/>
        <v>0</v>
      </c>
      <c r="AM16" s="255">
        <f t="shared" si="2"/>
        <v>0</v>
      </c>
      <c r="AN16" s="255">
        <f t="shared" si="3"/>
        <v>182590.38999999998</v>
      </c>
      <c r="AO16" s="255" t="e">
        <f>#REF!-AA16</f>
        <v>#REF!</v>
      </c>
      <c r="AP16" s="255" t="e">
        <f>#REF!-AB16</f>
        <v>#REF!</v>
      </c>
      <c r="AQ16" s="255" t="e">
        <f>#REF!-AC16</f>
        <v>#REF!</v>
      </c>
    </row>
    <row r="17" spans="1:43" s="255" customFormat="1" ht="12.75" customHeight="1">
      <c r="A17" s="260" t="s">
        <v>24</v>
      </c>
      <c r="B17" s="255">
        <v>0</v>
      </c>
      <c r="C17" s="255">
        <v>437.8</v>
      </c>
      <c r="D17" s="255">
        <v>0</v>
      </c>
      <c r="E17" s="255">
        <v>1711.96</v>
      </c>
      <c r="F17" s="255">
        <v>8995.09</v>
      </c>
      <c r="G17" s="255">
        <v>172190.98999999996</v>
      </c>
      <c r="H17" s="255">
        <v>6000</v>
      </c>
      <c r="I17" s="255">
        <v>0</v>
      </c>
      <c r="J17" s="255">
        <v>48760.219999999994</v>
      </c>
      <c r="K17" s="255">
        <v>2000</v>
      </c>
      <c r="L17" s="255">
        <v>27500</v>
      </c>
      <c r="M17" s="260">
        <f t="shared" si="0"/>
        <v>267596.05999999994</v>
      </c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L17" s="255">
        <f t="shared" si="1"/>
        <v>2000</v>
      </c>
      <c r="AM17" s="255">
        <f t="shared" si="2"/>
        <v>27500</v>
      </c>
      <c r="AN17" s="255">
        <f t="shared" si="3"/>
        <v>267596.05999999994</v>
      </c>
      <c r="AO17" s="255" t="e">
        <f>#REF!-AA17</f>
        <v>#REF!</v>
      </c>
      <c r="AP17" s="255" t="e">
        <f>#REF!-AB17</f>
        <v>#REF!</v>
      </c>
      <c r="AQ17" s="255" t="e">
        <f>#REF!-AC17</f>
        <v>#REF!</v>
      </c>
    </row>
    <row r="18" spans="1:43" s="255" customFormat="1" ht="12.75" customHeight="1">
      <c r="A18" s="260" t="s">
        <v>25</v>
      </c>
      <c r="B18" s="255">
        <v>0</v>
      </c>
      <c r="C18" s="255">
        <v>0</v>
      </c>
      <c r="D18" s="255">
        <v>0</v>
      </c>
      <c r="E18" s="255">
        <v>1378.47</v>
      </c>
      <c r="F18" s="255">
        <v>5253.13</v>
      </c>
      <c r="G18" s="255">
        <v>87996.31999999999</v>
      </c>
      <c r="H18" s="255">
        <v>0</v>
      </c>
      <c r="I18" s="255">
        <v>0</v>
      </c>
      <c r="J18" s="255">
        <v>44128</v>
      </c>
      <c r="K18" s="255">
        <v>0</v>
      </c>
      <c r="L18" s="255">
        <v>0</v>
      </c>
      <c r="M18" s="260">
        <f t="shared" si="0"/>
        <v>138755.91999999998</v>
      </c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L18" s="255">
        <f t="shared" si="1"/>
        <v>0</v>
      </c>
      <c r="AM18" s="255">
        <f t="shared" si="2"/>
        <v>0</v>
      </c>
      <c r="AN18" s="255">
        <f t="shared" si="3"/>
        <v>138755.91999999998</v>
      </c>
      <c r="AO18" s="255" t="e">
        <f>#REF!-AA18</f>
        <v>#REF!</v>
      </c>
      <c r="AP18" s="255" t="e">
        <f>#REF!-AB18</f>
        <v>#REF!</v>
      </c>
      <c r="AQ18" s="255" t="e">
        <f>#REF!-AC18</f>
        <v>#REF!</v>
      </c>
    </row>
    <row r="19" spans="1:43" s="255" customFormat="1" ht="12.75" customHeight="1">
      <c r="A19" s="260" t="s">
        <v>26</v>
      </c>
      <c r="B19" s="255">
        <v>0</v>
      </c>
      <c r="C19" s="255">
        <v>0</v>
      </c>
      <c r="D19" s="255">
        <v>0</v>
      </c>
      <c r="E19" s="255">
        <v>812.39</v>
      </c>
      <c r="F19" s="255">
        <v>7144.990000000001</v>
      </c>
      <c r="G19" s="255">
        <v>50080.67999999999</v>
      </c>
      <c r="H19" s="255">
        <v>0</v>
      </c>
      <c r="I19" s="255">
        <v>0</v>
      </c>
      <c r="J19" s="255">
        <v>21570.91</v>
      </c>
      <c r="K19" s="255">
        <v>0</v>
      </c>
      <c r="L19" s="255">
        <v>0</v>
      </c>
      <c r="M19" s="260">
        <f t="shared" si="0"/>
        <v>79608.97</v>
      </c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L19" s="255">
        <f t="shared" si="1"/>
        <v>0</v>
      </c>
      <c r="AM19" s="255">
        <f t="shared" si="2"/>
        <v>0</v>
      </c>
      <c r="AN19" s="255">
        <f t="shared" si="3"/>
        <v>79608.97</v>
      </c>
      <c r="AO19" s="255" t="e">
        <f>#REF!-AA19</f>
        <v>#REF!</v>
      </c>
      <c r="AP19" s="255" t="e">
        <f>#REF!-AB19</f>
        <v>#REF!</v>
      </c>
      <c r="AQ19" s="255" t="e">
        <f>#REF!-AC19</f>
        <v>#REF!</v>
      </c>
    </row>
    <row r="20" spans="1:43" s="255" customFormat="1" ht="12.75" customHeight="1">
      <c r="A20" s="260" t="s">
        <v>27</v>
      </c>
      <c r="B20" s="255">
        <v>200</v>
      </c>
      <c r="C20" s="255">
        <v>1224.02</v>
      </c>
      <c r="D20" s="255">
        <v>560.07</v>
      </c>
      <c r="E20" s="255">
        <v>4400.74</v>
      </c>
      <c r="F20" s="255">
        <v>31304.049999999996</v>
      </c>
      <c r="G20" s="255">
        <v>303702.69000000006</v>
      </c>
      <c r="H20" s="255">
        <v>1079.9099999999999</v>
      </c>
      <c r="I20" s="255">
        <v>118.15</v>
      </c>
      <c r="J20" s="255">
        <v>190490.63</v>
      </c>
      <c r="K20" s="255">
        <v>142.29</v>
      </c>
      <c r="L20" s="255">
        <v>126305.31</v>
      </c>
      <c r="M20" s="260">
        <f t="shared" si="0"/>
        <v>659527.8600000001</v>
      </c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L20" s="255">
        <f t="shared" si="1"/>
        <v>142.29</v>
      </c>
      <c r="AM20" s="255">
        <f t="shared" si="2"/>
        <v>126305.31</v>
      </c>
      <c r="AN20" s="255">
        <f t="shared" si="3"/>
        <v>659527.8600000001</v>
      </c>
      <c r="AO20" s="255" t="e">
        <f>#REF!-AA20</f>
        <v>#REF!</v>
      </c>
      <c r="AP20" s="255" t="e">
        <f>#REF!-AB20</f>
        <v>#REF!</v>
      </c>
      <c r="AQ20" s="255" t="e">
        <f>#REF!-AC20</f>
        <v>#REF!</v>
      </c>
    </row>
    <row r="21" spans="1:43" s="255" customFormat="1" ht="12.75" customHeight="1">
      <c r="A21" s="261" t="s">
        <v>28</v>
      </c>
      <c r="B21" s="255">
        <v>0</v>
      </c>
      <c r="C21" s="255">
        <v>0</v>
      </c>
      <c r="D21" s="255">
        <v>1103.53</v>
      </c>
      <c r="E21" s="255">
        <v>2400.94</v>
      </c>
      <c r="F21" s="255">
        <v>16568.88</v>
      </c>
      <c r="G21" s="255">
        <v>135667.08000000002</v>
      </c>
      <c r="H21" s="255">
        <v>0</v>
      </c>
      <c r="I21" s="255">
        <v>0</v>
      </c>
      <c r="J21" s="255">
        <v>128196.91</v>
      </c>
      <c r="K21" s="255">
        <v>10</v>
      </c>
      <c r="L21" s="255">
        <v>0</v>
      </c>
      <c r="M21" s="715">
        <f t="shared" si="0"/>
        <v>283947.34</v>
      </c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L21" s="255">
        <f t="shared" si="1"/>
        <v>10</v>
      </c>
      <c r="AM21" s="255">
        <f t="shared" si="2"/>
        <v>0</v>
      </c>
      <c r="AN21" s="255">
        <f t="shared" si="3"/>
        <v>283947.34</v>
      </c>
      <c r="AO21" s="255" t="e">
        <f>#REF!-AA21</f>
        <v>#REF!</v>
      </c>
      <c r="AP21" s="255" t="e">
        <f>#REF!-AB21</f>
        <v>#REF!</v>
      </c>
      <c r="AQ21" s="255" t="e">
        <f>#REF!-AC21</f>
        <v>#REF!</v>
      </c>
    </row>
    <row r="22" spans="1:43" s="255" customFormat="1" ht="21" customHeight="1" thickBot="1">
      <c r="A22" s="262" t="s">
        <v>13</v>
      </c>
      <c r="B22" s="171">
        <f aca="true" t="shared" si="4" ref="B22:I22">SUM(B7:B21)</f>
        <v>200</v>
      </c>
      <c r="C22" s="171">
        <f>SUM(C7:C21)</f>
        <v>6579.980000000001</v>
      </c>
      <c r="D22" s="171">
        <f t="shared" si="4"/>
        <v>4430.77</v>
      </c>
      <c r="E22" s="171">
        <f t="shared" si="4"/>
        <v>34595.5</v>
      </c>
      <c r="F22" s="171">
        <f t="shared" si="4"/>
        <v>200406.62999999998</v>
      </c>
      <c r="G22" s="171">
        <f t="shared" si="4"/>
        <v>2335276.5100000002</v>
      </c>
      <c r="H22" s="171">
        <f t="shared" si="4"/>
        <v>7219.91</v>
      </c>
      <c r="I22" s="171">
        <f t="shared" si="4"/>
        <v>18538.91</v>
      </c>
      <c r="J22" s="171">
        <f>SUM(J7:J21)</f>
        <v>1299347.93</v>
      </c>
      <c r="K22" s="171">
        <f>SUM(K7:K21)</f>
        <v>7341.7699999999995</v>
      </c>
      <c r="L22" s="171">
        <f>SUM(L7:L21)</f>
        <v>262194.48</v>
      </c>
      <c r="M22" s="171">
        <f>SUM(M7:M21)</f>
        <v>4176132.3900000006</v>
      </c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L22" s="255">
        <f>J22-X22</f>
        <v>1299347.93</v>
      </c>
      <c r="AM22" s="255">
        <f>K22-Y22</f>
        <v>7341.7699999999995</v>
      </c>
      <c r="AN22" s="255">
        <f>L22-Z22</f>
        <v>262194.48</v>
      </c>
      <c r="AO22" s="255">
        <f>M22-AA22</f>
        <v>4176132.3900000006</v>
      </c>
      <c r="AP22" s="255" t="e">
        <f>#REF!-AB22</f>
        <v>#REF!</v>
      </c>
      <c r="AQ22" s="255" t="e">
        <f>#REF!-AC22</f>
        <v>#REF!</v>
      </c>
    </row>
    <row r="23" spans="1:29" s="255" customFormat="1" ht="21" customHeight="1" thickTop="1">
      <c r="A23" s="255" t="s">
        <v>157</v>
      </c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</row>
    <row r="24" spans="17:29" s="255" customFormat="1" ht="11.25"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</row>
    <row r="25" spans="17:29" s="255" customFormat="1" ht="11.25"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</row>
    <row r="26" spans="17:29" s="255" customFormat="1" ht="11.25"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</row>
    <row r="27" s="255" customFormat="1" ht="11.25"/>
    <row r="28" s="255" customFormat="1" ht="11.25"/>
    <row r="29" s="255" customFormat="1" ht="11.25"/>
    <row r="30" s="255" customFormat="1" ht="11.25"/>
    <row r="31" s="255" customFormat="1" ht="11.25"/>
    <row r="32" s="255" customFormat="1" ht="11.25"/>
  </sheetData>
  <sheetProtection/>
  <mergeCells count="3">
    <mergeCell ref="A1:M1"/>
    <mergeCell ref="A2:M2"/>
    <mergeCell ref="A3:M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H25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19.57421875" style="258" customWidth="1"/>
    <col min="2" max="2" width="12.8515625" style="258" customWidth="1"/>
    <col min="3" max="3" width="15.421875" style="258" customWidth="1"/>
    <col min="4" max="4" width="17.8515625" style="258" customWidth="1"/>
    <col min="5" max="5" width="13.8515625" style="258" customWidth="1"/>
    <col min="6" max="6" width="12.00390625" style="258" customWidth="1"/>
    <col min="7" max="16384" width="11.421875" style="258" customWidth="1"/>
  </cols>
  <sheetData>
    <row r="1" spans="1:5" s="255" customFormat="1" ht="11.25">
      <c r="A1" s="1026" t="s">
        <v>213</v>
      </c>
      <c r="B1" s="1026"/>
      <c r="C1" s="1026"/>
      <c r="D1" s="1026"/>
      <c r="E1" s="1026"/>
    </row>
    <row r="2" spans="1:5" s="255" customFormat="1" ht="21" customHeight="1">
      <c r="A2" s="1024" t="s">
        <v>160</v>
      </c>
      <c r="B2" s="1024"/>
      <c r="C2" s="1024"/>
      <c r="D2" s="1024"/>
      <c r="E2" s="1024"/>
    </row>
    <row r="3" spans="1:5" s="168" customFormat="1" ht="19.5" customHeight="1">
      <c r="A3" s="1024" t="s">
        <v>384</v>
      </c>
      <c r="B3" s="1024"/>
      <c r="C3" s="1024"/>
      <c r="D3" s="1024"/>
      <c r="E3" s="1024"/>
    </row>
    <row r="4" spans="1:5" s="168" customFormat="1" ht="4.5" customHeight="1">
      <c r="A4" s="719"/>
      <c r="B4" s="719"/>
      <c r="C4" s="719"/>
      <c r="D4" s="719"/>
      <c r="E4" s="719"/>
    </row>
    <row r="5" spans="1:5" ht="12" thickBot="1">
      <c r="A5" s="256"/>
      <c r="B5" s="256"/>
      <c r="C5" s="256"/>
      <c r="D5" s="256"/>
      <c r="E5" s="257" t="s">
        <v>10</v>
      </c>
    </row>
    <row r="6" spans="1:5" ht="45" customHeight="1" thickTop="1">
      <c r="A6" s="169" t="s">
        <v>94</v>
      </c>
      <c r="B6" s="236" t="s">
        <v>236</v>
      </c>
      <c r="C6" s="58" t="s">
        <v>476</v>
      </c>
      <c r="D6" s="174" t="s">
        <v>479</v>
      </c>
      <c r="E6" s="170" t="s">
        <v>13</v>
      </c>
    </row>
    <row r="7" spans="1:8" s="255" customFormat="1" ht="12.75" customHeight="1">
      <c r="A7" s="255" t="s">
        <v>14</v>
      </c>
      <c r="B7" s="255">
        <v>324908.27999999997</v>
      </c>
      <c r="C7" s="255">
        <v>0</v>
      </c>
      <c r="D7" s="255">
        <v>193284.81</v>
      </c>
      <c r="E7" s="255">
        <f aca="true" t="shared" si="0" ref="E7:E22">SUM(B7:D7)</f>
        <v>518193.08999999997</v>
      </c>
      <c r="G7" s="473"/>
      <c r="H7" s="473"/>
    </row>
    <row r="8" spans="1:7" s="255" customFormat="1" ht="12.75" customHeight="1">
      <c r="A8" s="255" t="s">
        <v>15</v>
      </c>
      <c r="B8" s="255">
        <v>158423.34000000005</v>
      </c>
      <c r="C8" s="255">
        <v>0</v>
      </c>
      <c r="D8" s="255">
        <v>95227.59999999999</v>
      </c>
      <c r="E8" s="255">
        <f t="shared" si="0"/>
        <v>253650.94000000006</v>
      </c>
      <c r="G8" s="473"/>
    </row>
    <row r="9" spans="1:5" s="255" customFormat="1" ht="12.75" customHeight="1">
      <c r="A9" s="255" t="s">
        <v>16</v>
      </c>
      <c r="B9" s="255">
        <v>403009.1699999999</v>
      </c>
      <c r="C9" s="255">
        <v>0</v>
      </c>
      <c r="D9" s="255">
        <v>254456.71000000002</v>
      </c>
      <c r="E9" s="255">
        <f t="shared" si="0"/>
        <v>657465.8799999999</v>
      </c>
    </row>
    <row r="10" spans="1:5" s="255" customFormat="1" ht="12.75" customHeight="1">
      <c r="A10" s="255" t="s">
        <v>17</v>
      </c>
      <c r="B10" s="255">
        <v>60298.16</v>
      </c>
      <c r="C10" s="255">
        <v>0</v>
      </c>
      <c r="D10" s="255">
        <v>30853.980000000003</v>
      </c>
      <c r="E10" s="255">
        <f t="shared" si="0"/>
        <v>91152.14000000001</v>
      </c>
    </row>
    <row r="11" spans="1:5" s="255" customFormat="1" ht="12.75" customHeight="1">
      <c r="A11" s="255" t="s">
        <v>18</v>
      </c>
      <c r="B11" s="255">
        <v>28560.79</v>
      </c>
      <c r="C11" s="255">
        <v>0</v>
      </c>
      <c r="D11" s="255">
        <v>23699.94</v>
      </c>
      <c r="E11" s="255">
        <f t="shared" si="0"/>
        <v>52260.729999999996</v>
      </c>
    </row>
    <row r="12" spans="1:5" s="255" customFormat="1" ht="12.75" customHeight="1">
      <c r="A12" s="255" t="s">
        <v>19</v>
      </c>
      <c r="B12" s="255">
        <v>11620.730000000003</v>
      </c>
      <c r="C12" s="255">
        <v>0</v>
      </c>
      <c r="D12" s="255">
        <v>11944.09</v>
      </c>
      <c r="E12" s="255">
        <f t="shared" si="0"/>
        <v>23564.820000000003</v>
      </c>
    </row>
    <row r="13" spans="1:5" s="255" customFormat="1" ht="12.75" customHeight="1">
      <c r="A13" s="255" t="s">
        <v>20</v>
      </c>
      <c r="B13" s="255">
        <v>61322.28</v>
      </c>
      <c r="C13" s="255">
        <v>0</v>
      </c>
      <c r="D13" s="255">
        <v>51722.71000000001</v>
      </c>
      <c r="E13" s="255">
        <f t="shared" si="0"/>
        <v>113044.99</v>
      </c>
    </row>
    <row r="14" spans="1:5" s="255" customFormat="1" ht="12.75" customHeight="1">
      <c r="A14" s="255" t="s">
        <v>21</v>
      </c>
      <c r="B14" s="255">
        <v>212135.76</v>
      </c>
      <c r="C14" s="255">
        <v>0</v>
      </c>
      <c r="D14" s="255">
        <v>92625.13</v>
      </c>
      <c r="E14" s="255">
        <f t="shared" si="0"/>
        <v>304760.89</v>
      </c>
    </row>
    <row r="15" spans="1:5" s="255" customFormat="1" ht="12.75" customHeight="1">
      <c r="A15" s="255" t="s">
        <v>22</v>
      </c>
      <c r="B15" s="255">
        <v>57190.74999999999</v>
      </c>
      <c r="C15" s="255">
        <v>0</v>
      </c>
      <c r="D15" s="255">
        <v>38347.74</v>
      </c>
      <c r="E15" s="255">
        <f t="shared" si="0"/>
        <v>95538.48999999999</v>
      </c>
    </row>
    <row r="16" spans="1:5" s="255" customFormat="1" ht="12.75" customHeight="1">
      <c r="A16" s="255" t="s">
        <v>98</v>
      </c>
      <c r="B16" s="255">
        <v>94185.39</v>
      </c>
      <c r="C16" s="255">
        <v>0</v>
      </c>
      <c r="D16" s="255">
        <v>68445.43000000001</v>
      </c>
      <c r="E16" s="255">
        <f t="shared" si="0"/>
        <v>162630.82</v>
      </c>
    </row>
    <row r="17" spans="1:5" s="255" customFormat="1" ht="12.75" customHeight="1">
      <c r="A17" s="255" t="s">
        <v>24</v>
      </c>
      <c r="B17" s="255">
        <v>137416.23000000004</v>
      </c>
      <c r="C17" s="255">
        <v>0</v>
      </c>
      <c r="D17" s="255">
        <v>34530.62</v>
      </c>
      <c r="E17" s="255">
        <f t="shared" si="0"/>
        <v>171946.85000000003</v>
      </c>
    </row>
    <row r="18" spans="1:5" s="255" customFormat="1" ht="12.75" customHeight="1">
      <c r="A18" s="255" t="s">
        <v>25</v>
      </c>
      <c r="B18" s="255">
        <v>81728.89</v>
      </c>
      <c r="C18" s="255">
        <v>0</v>
      </c>
      <c r="D18" s="255">
        <v>43798.32</v>
      </c>
      <c r="E18" s="255">
        <f t="shared" si="0"/>
        <v>125527.20999999999</v>
      </c>
    </row>
    <row r="19" spans="1:5" s="255" customFormat="1" ht="12.75" customHeight="1">
      <c r="A19" s="255" t="s">
        <v>26</v>
      </c>
      <c r="B19" s="255">
        <v>42391.619999999995</v>
      </c>
      <c r="C19" s="255">
        <v>0</v>
      </c>
      <c r="D19" s="255">
        <v>21261.850000000002</v>
      </c>
      <c r="E19" s="255">
        <f t="shared" si="0"/>
        <v>63653.47</v>
      </c>
    </row>
    <row r="20" spans="1:5" s="255" customFormat="1" ht="12.75" customHeight="1">
      <c r="A20" s="255" t="s">
        <v>27</v>
      </c>
      <c r="B20" s="255">
        <v>261742.64000000007</v>
      </c>
      <c r="C20" s="255">
        <v>118.15</v>
      </c>
      <c r="D20" s="255">
        <v>189151.46</v>
      </c>
      <c r="E20" s="255">
        <f t="shared" si="0"/>
        <v>451012.25000000006</v>
      </c>
    </row>
    <row r="21" spans="1:5" s="255" customFormat="1" ht="12.75" customHeight="1">
      <c r="A21" s="263" t="s">
        <v>28</v>
      </c>
      <c r="B21" s="255">
        <v>121780.78</v>
      </c>
      <c r="C21" s="255">
        <v>0</v>
      </c>
      <c r="D21" s="255">
        <v>127252.88</v>
      </c>
      <c r="E21" s="255">
        <f t="shared" si="0"/>
        <v>249033.66</v>
      </c>
    </row>
    <row r="22" spans="1:6" s="264" customFormat="1" ht="21" customHeight="1" thickBot="1">
      <c r="A22" s="262" t="s">
        <v>13</v>
      </c>
      <c r="B22" s="171">
        <f>SUM(B7:B21)</f>
        <v>2056714.8099999998</v>
      </c>
      <c r="C22" s="171">
        <f>SUM(C7:C21)</f>
        <v>118.15</v>
      </c>
      <c r="D22" s="171">
        <f>SUM(D7:D21)</f>
        <v>1276603.27</v>
      </c>
      <c r="E22" s="171">
        <f t="shared" si="0"/>
        <v>3333436.2299999995</v>
      </c>
      <c r="F22" s="255"/>
    </row>
    <row r="23" spans="1:6" s="255" customFormat="1" ht="20.25" customHeight="1" thickTop="1">
      <c r="A23" s="255" t="s">
        <v>157</v>
      </c>
      <c r="F23" s="260"/>
    </row>
    <row r="24" s="255" customFormat="1" ht="11.25">
      <c r="E24" s="265"/>
    </row>
    <row r="25" s="255" customFormat="1" ht="11.25">
      <c r="F25" s="260"/>
    </row>
    <row r="26" s="255" customFormat="1" ht="11.25"/>
    <row r="27" s="255" customFormat="1" ht="11.25"/>
    <row r="28" s="255" customFormat="1" ht="11.25"/>
    <row r="29" s="255" customFormat="1" ht="11.25"/>
    <row r="30" s="255" customFormat="1" ht="11.25"/>
    <row r="31" s="255" customFormat="1" ht="11.25"/>
    <row r="32" s="255" customFormat="1" ht="11.25"/>
    <row r="33" s="255" customFormat="1" ht="11.25"/>
    <row r="34" s="255" customFormat="1" ht="11.25"/>
    <row r="35" s="255" customFormat="1" ht="11.25"/>
    <row r="36" s="255" customFormat="1" ht="11.25"/>
    <row r="37" s="255" customFormat="1" ht="11.25"/>
    <row r="38" s="255" customFormat="1" ht="11.25"/>
    <row r="39" s="255" customFormat="1" ht="11.25"/>
    <row r="40" s="255" customFormat="1" ht="11.25"/>
    <row r="41" s="255" customFormat="1" ht="11.25"/>
    <row r="42" s="255" customFormat="1" ht="11.25"/>
    <row r="43" s="255" customFormat="1" ht="11.25"/>
    <row r="44" s="255" customFormat="1" ht="11.25"/>
    <row r="45" s="255" customFormat="1" ht="11.25"/>
    <row r="46" s="255" customFormat="1" ht="11.25"/>
    <row r="47" s="255" customFormat="1" ht="11.25"/>
    <row r="48" s="255" customFormat="1" ht="11.25"/>
    <row r="49" s="255" customFormat="1" ht="11.25"/>
    <row r="50" s="255" customFormat="1" ht="11.25"/>
    <row r="51" s="255" customFormat="1" ht="11.25"/>
    <row r="52" s="255" customFormat="1" ht="11.25"/>
    <row r="53" s="255" customFormat="1" ht="11.25"/>
    <row r="54" s="255" customFormat="1" ht="11.25"/>
    <row r="55" s="255" customFormat="1" ht="11.25"/>
    <row r="56" s="255" customFormat="1" ht="11.25"/>
    <row r="57" s="255" customFormat="1" ht="11.25"/>
    <row r="58" s="255" customFormat="1" ht="11.25"/>
    <row r="59" s="255" customFormat="1" ht="11.25"/>
    <row r="60" s="255" customFormat="1" ht="11.25"/>
    <row r="61" s="255" customFormat="1" ht="11.25"/>
    <row r="62" s="255" customFormat="1" ht="11.25"/>
    <row r="63" s="255" customFormat="1" ht="11.25"/>
    <row r="64" s="255" customFormat="1" ht="11.25"/>
    <row r="65" s="255" customFormat="1" ht="11.25"/>
    <row r="66" s="255" customFormat="1" ht="11.25"/>
    <row r="67" s="255" customFormat="1" ht="11.25"/>
    <row r="68" s="255" customFormat="1" ht="11.25"/>
    <row r="69" s="255" customFormat="1" ht="11.25"/>
    <row r="70" s="255" customFormat="1" ht="11.25"/>
    <row r="71" s="255" customFormat="1" ht="11.25"/>
    <row r="72" s="255" customFormat="1" ht="11.25"/>
    <row r="73" s="255" customFormat="1" ht="11.25"/>
    <row r="74" s="255" customFormat="1" ht="11.25"/>
    <row r="75" s="255" customFormat="1" ht="11.25"/>
    <row r="76" s="255" customFormat="1" ht="11.25"/>
    <row r="77" s="255" customFormat="1" ht="11.25"/>
    <row r="78" s="255" customFormat="1" ht="11.25"/>
    <row r="79" s="255" customFormat="1" ht="11.25"/>
    <row r="80" s="255" customFormat="1" ht="11.25"/>
    <row r="81" s="255" customFormat="1" ht="11.25"/>
    <row r="82" s="255" customFormat="1" ht="11.25"/>
    <row r="83" s="255" customFormat="1" ht="11.25"/>
    <row r="84" s="255" customFormat="1" ht="11.25"/>
    <row r="85" s="255" customFormat="1" ht="11.25"/>
    <row r="86" s="255" customFormat="1" ht="11.25"/>
    <row r="87" s="255" customFormat="1" ht="11.25"/>
    <row r="88" s="255" customFormat="1" ht="11.25"/>
    <row r="89" s="255" customFormat="1" ht="11.25"/>
    <row r="90" s="255" customFormat="1" ht="11.25"/>
    <row r="91" s="255" customFormat="1" ht="11.25"/>
    <row r="92" s="255" customFormat="1" ht="11.25"/>
    <row r="93" s="255" customFormat="1" ht="11.25"/>
    <row r="94" s="255" customFormat="1" ht="11.25"/>
    <row r="95" s="255" customFormat="1" ht="11.25"/>
    <row r="96" s="255" customFormat="1" ht="11.25"/>
    <row r="97" s="255" customFormat="1" ht="11.25"/>
    <row r="98" s="255" customFormat="1" ht="11.25"/>
    <row r="99" s="255" customFormat="1" ht="11.25"/>
    <row r="100" s="255" customFormat="1" ht="11.25"/>
    <row r="101" s="255" customFormat="1" ht="11.25"/>
    <row r="102" s="255" customFormat="1" ht="11.25"/>
    <row r="103" s="255" customFormat="1" ht="11.25"/>
    <row r="104" s="255" customFormat="1" ht="11.25"/>
    <row r="105" s="255" customFormat="1" ht="11.25"/>
    <row r="106" s="255" customFormat="1" ht="11.25"/>
    <row r="107" s="255" customFormat="1" ht="11.25"/>
    <row r="108" s="255" customFormat="1" ht="11.25"/>
    <row r="109" s="255" customFormat="1" ht="11.25"/>
    <row r="110" s="255" customFormat="1" ht="11.25"/>
    <row r="111" s="255" customFormat="1" ht="11.25"/>
    <row r="112" s="255" customFormat="1" ht="11.25"/>
    <row r="113" s="255" customFormat="1" ht="11.25"/>
    <row r="114" s="255" customFormat="1" ht="11.25"/>
    <row r="115" s="255" customFormat="1" ht="11.25"/>
    <row r="116" s="255" customFormat="1" ht="11.25"/>
    <row r="117" s="255" customFormat="1" ht="11.25"/>
    <row r="118" s="255" customFormat="1" ht="11.25"/>
    <row r="119" s="255" customFormat="1" ht="11.25"/>
    <row r="120" s="255" customFormat="1" ht="11.25"/>
    <row r="121" s="255" customFormat="1" ht="11.25"/>
    <row r="122" s="255" customFormat="1" ht="11.25"/>
    <row r="123" s="255" customFormat="1" ht="11.25"/>
    <row r="124" s="255" customFormat="1" ht="11.25"/>
    <row r="125" s="255" customFormat="1" ht="11.25"/>
    <row r="126" s="255" customFormat="1" ht="11.25"/>
    <row r="127" s="255" customFormat="1" ht="11.25"/>
    <row r="128" s="255" customFormat="1" ht="11.25"/>
    <row r="129" s="255" customFormat="1" ht="11.25"/>
    <row r="130" s="255" customFormat="1" ht="11.25"/>
    <row r="131" s="255" customFormat="1" ht="11.25"/>
    <row r="132" s="255" customFormat="1" ht="11.25"/>
    <row r="133" s="255" customFormat="1" ht="11.25"/>
    <row r="134" s="255" customFormat="1" ht="11.25"/>
    <row r="135" s="255" customFormat="1" ht="11.25"/>
    <row r="136" s="255" customFormat="1" ht="11.25"/>
    <row r="137" s="255" customFormat="1" ht="11.25"/>
    <row r="138" s="255" customFormat="1" ht="11.25"/>
    <row r="139" s="255" customFormat="1" ht="11.25"/>
    <row r="140" s="255" customFormat="1" ht="11.25"/>
    <row r="141" s="255" customFormat="1" ht="11.25"/>
    <row r="142" s="255" customFormat="1" ht="11.25"/>
    <row r="143" s="255" customFormat="1" ht="11.25"/>
    <row r="144" s="255" customFormat="1" ht="11.25"/>
    <row r="145" s="255" customFormat="1" ht="11.25"/>
    <row r="146" s="255" customFormat="1" ht="11.25"/>
    <row r="147" s="255" customFormat="1" ht="11.25"/>
    <row r="148" s="255" customFormat="1" ht="11.25"/>
    <row r="149" s="255" customFormat="1" ht="11.25"/>
    <row r="150" s="255" customFormat="1" ht="11.25"/>
    <row r="151" s="255" customFormat="1" ht="11.25"/>
    <row r="152" s="255" customFormat="1" ht="11.25"/>
    <row r="153" s="255" customFormat="1" ht="11.25"/>
    <row r="154" s="255" customFormat="1" ht="11.25"/>
    <row r="155" s="255" customFormat="1" ht="11.25"/>
    <row r="156" s="255" customFormat="1" ht="11.25"/>
    <row r="157" s="255" customFormat="1" ht="11.25"/>
    <row r="158" s="255" customFormat="1" ht="11.25"/>
    <row r="159" s="255" customFormat="1" ht="11.25"/>
    <row r="160" s="255" customFormat="1" ht="11.25"/>
    <row r="161" s="255" customFormat="1" ht="11.25"/>
    <row r="162" s="255" customFormat="1" ht="11.25"/>
    <row r="163" s="255" customFormat="1" ht="11.25"/>
    <row r="164" s="255" customFormat="1" ht="11.25"/>
    <row r="165" s="255" customFormat="1" ht="11.25"/>
    <row r="166" s="255" customFormat="1" ht="11.25"/>
    <row r="167" s="255" customFormat="1" ht="11.25"/>
    <row r="168" s="255" customFormat="1" ht="11.25"/>
    <row r="169" s="255" customFormat="1" ht="11.25"/>
    <row r="170" s="255" customFormat="1" ht="11.25"/>
    <row r="171" s="255" customFormat="1" ht="11.25"/>
    <row r="172" s="255" customFormat="1" ht="11.25"/>
    <row r="173" s="255" customFormat="1" ht="11.25"/>
    <row r="174" s="255" customFormat="1" ht="11.25"/>
    <row r="175" s="255" customFormat="1" ht="11.25"/>
    <row r="176" s="255" customFormat="1" ht="11.25"/>
    <row r="177" s="255" customFormat="1" ht="11.25"/>
    <row r="178" s="255" customFormat="1" ht="11.25"/>
    <row r="179" s="255" customFormat="1" ht="11.25"/>
    <row r="180" s="255" customFormat="1" ht="11.25"/>
    <row r="181" s="255" customFormat="1" ht="11.25"/>
    <row r="182" s="255" customFormat="1" ht="11.25"/>
    <row r="183" s="255" customFormat="1" ht="11.25"/>
    <row r="184" s="255" customFormat="1" ht="11.25"/>
    <row r="185" s="255" customFormat="1" ht="11.25"/>
    <row r="186" s="255" customFormat="1" ht="11.25"/>
    <row r="187" s="255" customFormat="1" ht="11.25"/>
    <row r="188" s="255" customFormat="1" ht="11.25"/>
    <row r="189" s="255" customFormat="1" ht="11.25"/>
    <row r="190" s="255" customFormat="1" ht="11.25"/>
    <row r="191" s="255" customFormat="1" ht="11.25"/>
    <row r="192" s="255" customFormat="1" ht="11.25"/>
    <row r="193" s="255" customFormat="1" ht="11.25"/>
    <row r="194" s="255" customFormat="1" ht="11.25"/>
    <row r="195" s="255" customFormat="1" ht="11.25"/>
    <row r="196" s="255" customFormat="1" ht="11.25"/>
    <row r="197" s="255" customFormat="1" ht="11.25"/>
    <row r="198" s="255" customFormat="1" ht="11.25"/>
    <row r="199" s="255" customFormat="1" ht="11.25"/>
    <row r="200" s="255" customFormat="1" ht="11.25"/>
    <row r="201" s="255" customFormat="1" ht="11.25"/>
    <row r="202" s="255" customFormat="1" ht="11.25"/>
    <row r="203" s="255" customFormat="1" ht="11.25"/>
    <row r="204" s="255" customFormat="1" ht="11.25"/>
    <row r="205" s="255" customFormat="1" ht="11.25"/>
    <row r="206" s="255" customFormat="1" ht="11.25"/>
    <row r="207" s="255" customFormat="1" ht="11.25"/>
    <row r="208" s="255" customFormat="1" ht="11.25"/>
    <row r="209" s="255" customFormat="1" ht="11.25"/>
    <row r="210" s="255" customFormat="1" ht="11.25"/>
    <row r="211" s="255" customFormat="1" ht="11.25"/>
    <row r="212" s="255" customFormat="1" ht="11.25"/>
    <row r="213" s="255" customFormat="1" ht="11.25"/>
    <row r="214" s="255" customFormat="1" ht="11.25"/>
    <row r="215" s="255" customFormat="1" ht="11.25"/>
    <row r="216" s="255" customFormat="1" ht="11.25"/>
    <row r="217" s="255" customFormat="1" ht="11.25"/>
    <row r="218" s="255" customFormat="1" ht="11.25"/>
    <row r="219" s="255" customFormat="1" ht="11.25"/>
    <row r="220" s="255" customFormat="1" ht="11.25"/>
    <row r="221" s="255" customFormat="1" ht="11.25"/>
    <row r="222" s="255" customFormat="1" ht="11.25"/>
    <row r="223" s="255" customFormat="1" ht="11.25"/>
    <row r="224" s="255" customFormat="1" ht="11.25"/>
    <row r="225" s="255" customFormat="1" ht="11.25"/>
    <row r="226" s="255" customFormat="1" ht="11.25"/>
    <row r="227" s="255" customFormat="1" ht="11.25"/>
    <row r="228" s="255" customFormat="1" ht="11.25"/>
    <row r="229" s="255" customFormat="1" ht="11.25"/>
    <row r="230" s="255" customFormat="1" ht="11.25"/>
    <row r="231" s="255" customFormat="1" ht="11.25"/>
    <row r="232" s="255" customFormat="1" ht="11.25"/>
    <row r="233" s="255" customFormat="1" ht="11.25"/>
    <row r="234" s="255" customFormat="1" ht="11.25"/>
    <row r="235" s="255" customFormat="1" ht="11.25"/>
    <row r="236" s="255" customFormat="1" ht="11.25"/>
    <row r="237" s="255" customFormat="1" ht="11.25"/>
    <row r="238" s="255" customFormat="1" ht="11.25"/>
    <row r="239" s="255" customFormat="1" ht="11.25"/>
    <row r="240" s="255" customFormat="1" ht="11.25"/>
    <row r="241" s="255" customFormat="1" ht="11.25"/>
    <row r="242" s="255" customFormat="1" ht="11.25"/>
    <row r="243" s="255" customFormat="1" ht="11.25"/>
    <row r="244" s="255" customFormat="1" ht="11.25"/>
    <row r="245" s="255" customFormat="1" ht="11.25"/>
    <row r="246" s="255" customFormat="1" ht="11.25"/>
    <row r="247" s="255" customFormat="1" ht="11.25"/>
    <row r="248" s="255" customFormat="1" ht="11.25"/>
    <row r="249" s="255" customFormat="1" ht="11.25"/>
    <row r="250" s="255" customFormat="1" ht="11.25"/>
    <row r="251" s="255" customFormat="1" ht="11.25"/>
    <row r="252" s="255" customFormat="1" ht="11.25"/>
    <row r="253" s="255" customFormat="1" ht="11.25"/>
    <row r="254" s="255" customFormat="1" ht="11.25"/>
    <row r="255" s="255" customFormat="1" ht="11.25"/>
    <row r="256" s="255" customFormat="1" ht="11.25"/>
    <row r="257" s="255" customFormat="1" ht="11.25"/>
    <row r="258" s="255" customFormat="1" ht="11.25"/>
    <row r="259" s="255" customFormat="1" ht="11.25"/>
    <row r="260" s="255" customFormat="1" ht="11.25"/>
    <row r="261" s="255" customFormat="1" ht="11.25"/>
    <row r="262" s="255" customFormat="1" ht="11.25"/>
    <row r="263" s="255" customFormat="1" ht="11.25"/>
    <row r="264" s="255" customFormat="1" ht="11.25"/>
    <row r="265" s="255" customFormat="1" ht="11.25"/>
    <row r="266" s="255" customFormat="1" ht="11.25"/>
    <row r="267" s="255" customFormat="1" ht="11.25"/>
    <row r="268" s="255" customFormat="1" ht="11.25"/>
    <row r="269" s="255" customFormat="1" ht="11.25"/>
    <row r="270" s="255" customFormat="1" ht="11.25"/>
    <row r="271" s="255" customFormat="1" ht="11.25"/>
    <row r="272" s="255" customFormat="1" ht="11.25"/>
    <row r="273" s="255" customFormat="1" ht="11.25"/>
    <row r="274" s="255" customFormat="1" ht="11.25"/>
    <row r="275" s="255" customFormat="1" ht="11.25"/>
    <row r="276" s="255" customFormat="1" ht="11.25"/>
    <row r="277" s="255" customFormat="1" ht="11.25"/>
    <row r="278" s="255" customFormat="1" ht="11.25"/>
    <row r="279" s="255" customFormat="1" ht="11.25"/>
    <row r="280" s="255" customFormat="1" ht="11.25"/>
    <row r="281" s="255" customFormat="1" ht="11.25"/>
    <row r="282" s="255" customFormat="1" ht="11.25"/>
    <row r="283" s="255" customFormat="1" ht="11.25"/>
    <row r="284" s="255" customFormat="1" ht="11.25"/>
    <row r="285" s="255" customFormat="1" ht="11.25"/>
    <row r="286" s="255" customFormat="1" ht="11.25"/>
    <row r="287" s="255" customFormat="1" ht="11.25"/>
    <row r="288" s="255" customFormat="1" ht="11.25"/>
    <row r="289" s="255" customFormat="1" ht="11.25"/>
    <row r="290" s="255" customFormat="1" ht="11.25"/>
    <row r="291" s="255" customFormat="1" ht="11.25"/>
    <row r="292" s="255" customFormat="1" ht="11.25"/>
    <row r="293" s="255" customFormat="1" ht="11.25"/>
    <row r="294" s="255" customFormat="1" ht="11.25"/>
    <row r="295" s="255" customFormat="1" ht="11.25"/>
    <row r="296" s="255" customFormat="1" ht="11.25"/>
    <row r="297" s="255" customFormat="1" ht="11.25"/>
    <row r="298" s="255" customFormat="1" ht="11.25"/>
    <row r="299" s="255" customFormat="1" ht="11.25"/>
    <row r="300" s="255" customFormat="1" ht="11.25"/>
    <row r="301" s="255" customFormat="1" ht="11.25"/>
    <row r="302" s="255" customFormat="1" ht="11.25"/>
    <row r="303" s="255" customFormat="1" ht="11.25"/>
    <row r="304" s="255" customFormat="1" ht="11.25"/>
    <row r="305" s="255" customFormat="1" ht="11.25"/>
    <row r="306" s="255" customFormat="1" ht="11.25"/>
    <row r="307" s="255" customFormat="1" ht="11.25"/>
    <row r="308" s="255" customFormat="1" ht="11.25"/>
    <row r="309" s="255" customFormat="1" ht="11.25"/>
    <row r="310" s="255" customFormat="1" ht="11.25"/>
    <row r="311" s="255" customFormat="1" ht="11.25"/>
    <row r="312" s="255" customFormat="1" ht="11.25"/>
    <row r="313" s="255" customFormat="1" ht="11.25"/>
    <row r="314" s="255" customFormat="1" ht="11.25"/>
    <row r="315" s="255" customFormat="1" ht="11.25"/>
    <row r="316" s="255" customFormat="1" ht="11.25"/>
    <row r="317" s="255" customFormat="1" ht="11.25"/>
    <row r="318" s="255" customFormat="1" ht="11.25"/>
    <row r="319" s="255" customFormat="1" ht="11.25"/>
    <row r="320" s="255" customFormat="1" ht="11.25"/>
    <row r="321" s="255" customFormat="1" ht="11.25"/>
    <row r="322" s="255" customFormat="1" ht="11.25"/>
    <row r="323" s="255" customFormat="1" ht="11.25"/>
    <row r="324" s="255" customFormat="1" ht="11.25"/>
    <row r="325" s="255" customFormat="1" ht="11.25"/>
    <row r="326" s="255" customFormat="1" ht="11.25"/>
    <row r="327" s="255" customFormat="1" ht="11.25"/>
    <row r="328" s="255" customFormat="1" ht="11.25"/>
    <row r="329" s="255" customFormat="1" ht="11.25"/>
    <row r="330" s="255" customFormat="1" ht="11.25"/>
    <row r="331" s="255" customFormat="1" ht="11.25"/>
    <row r="332" s="255" customFormat="1" ht="11.25"/>
    <row r="333" s="255" customFormat="1" ht="11.25"/>
    <row r="334" s="255" customFormat="1" ht="11.25"/>
    <row r="335" s="255" customFormat="1" ht="11.25"/>
    <row r="336" s="255" customFormat="1" ht="11.25"/>
    <row r="337" s="255" customFormat="1" ht="11.25"/>
    <row r="338" s="255" customFormat="1" ht="11.25"/>
    <row r="339" s="255" customFormat="1" ht="11.25"/>
    <row r="340" s="255" customFormat="1" ht="11.25"/>
    <row r="341" s="255" customFormat="1" ht="11.25"/>
    <row r="342" s="255" customFormat="1" ht="11.25"/>
    <row r="343" s="255" customFormat="1" ht="11.25"/>
    <row r="344" s="255" customFormat="1" ht="11.25"/>
    <row r="345" s="255" customFormat="1" ht="11.25"/>
    <row r="346" s="255" customFormat="1" ht="11.25"/>
    <row r="347" s="255" customFormat="1" ht="11.25"/>
    <row r="348" s="255" customFormat="1" ht="11.25"/>
    <row r="349" s="255" customFormat="1" ht="11.25"/>
    <row r="350" s="255" customFormat="1" ht="11.25"/>
    <row r="351" s="255" customFormat="1" ht="11.25"/>
    <row r="352" s="255" customFormat="1" ht="11.25"/>
    <row r="353" s="255" customFormat="1" ht="11.25"/>
    <row r="354" s="255" customFormat="1" ht="11.25"/>
    <row r="355" s="255" customFormat="1" ht="11.25"/>
    <row r="356" s="255" customFormat="1" ht="11.25"/>
    <row r="357" s="255" customFormat="1" ht="11.25"/>
    <row r="358" s="255" customFormat="1" ht="11.25"/>
    <row r="359" s="255" customFormat="1" ht="11.25"/>
    <row r="360" s="255" customFormat="1" ht="11.25"/>
    <row r="361" s="255" customFormat="1" ht="11.25"/>
    <row r="362" s="255" customFormat="1" ht="11.25"/>
    <row r="363" s="255" customFormat="1" ht="11.25"/>
    <row r="364" s="255" customFormat="1" ht="11.25"/>
    <row r="365" s="255" customFormat="1" ht="11.25"/>
    <row r="366" s="255" customFormat="1" ht="11.25"/>
    <row r="367" s="255" customFormat="1" ht="11.25"/>
    <row r="368" s="255" customFormat="1" ht="11.25"/>
    <row r="369" s="255" customFormat="1" ht="11.25"/>
    <row r="370" s="255" customFormat="1" ht="11.25"/>
    <row r="371" s="255" customFormat="1" ht="11.25"/>
    <row r="372" s="255" customFormat="1" ht="11.25"/>
    <row r="373" s="255" customFormat="1" ht="11.25"/>
    <row r="374" s="255" customFormat="1" ht="11.25"/>
    <row r="375" s="255" customFormat="1" ht="11.25"/>
    <row r="376" s="255" customFormat="1" ht="11.25"/>
    <row r="377" s="255" customFormat="1" ht="11.25"/>
    <row r="378" s="255" customFormat="1" ht="11.25"/>
    <row r="379" s="255" customFormat="1" ht="11.25"/>
    <row r="380" s="255" customFormat="1" ht="11.25"/>
    <row r="381" s="255" customFormat="1" ht="11.25"/>
    <row r="382" s="255" customFormat="1" ht="11.25"/>
    <row r="383" s="255" customFormat="1" ht="11.25"/>
    <row r="384" s="255" customFormat="1" ht="11.25"/>
    <row r="385" s="255" customFormat="1" ht="11.25"/>
    <row r="386" s="255" customFormat="1" ht="11.25"/>
    <row r="387" s="255" customFormat="1" ht="11.25"/>
    <row r="388" s="255" customFormat="1" ht="11.25"/>
    <row r="389" s="255" customFormat="1" ht="11.25"/>
    <row r="390" s="255" customFormat="1" ht="11.25"/>
    <row r="391" s="255" customFormat="1" ht="11.25"/>
    <row r="392" s="255" customFormat="1" ht="11.25"/>
    <row r="393" s="255" customFormat="1" ht="11.25"/>
    <row r="394" s="255" customFormat="1" ht="11.25"/>
    <row r="395" s="255" customFormat="1" ht="11.25"/>
    <row r="396" s="255" customFormat="1" ht="11.25"/>
    <row r="397" s="255" customFormat="1" ht="11.25"/>
    <row r="398" s="255" customFormat="1" ht="11.25"/>
    <row r="399" s="255" customFormat="1" ht="11.25"/>
    <row r="400" s="255" customFormat="1" ht="11.25"/>
    <row r="401" s="255" customFormat="1" ht="11.25"/>
    <row r="402" s="255" customFormat="1" ht="11.25"/>
    <row r="403" s="255" customFormat="1" ht="11.25"/>
    <row r="404" s="255" customFormat="1" ht="11.25"/>
    <row r="405" s="255" customFormat="1" ht="11.25"/>
    <row r="406" s="255" customFormat="1" ht="11.25"/>
    <row r="407" s="255" customFormat="1" ht="11.25"/>
    <row r="408" s="255" customFormat="1" ht="11.25"/>
    <row r="409" s="255" customFormat="1" ht="11.25"/>
    <row r="410" s="255" customFormat="1" ht="11.25"/>
    <row r="411" s="255" customFormat="1" ht="11.25"/>
    <row r="412" s="255" customFormat="1" ht="11.25"/>
    <row r="413" s="255" customFormat="1" ht="11.25"/>
    <row r="414" s="255" customFormat="1" ht="11.25"/>
    <row r="415" s="255" customFormat="1" ht="11.25"/>
    <row r="416" s="255" customFormat="1" ht="11.25"/>
    <row r="417" s="255" customFormat="1" ht="11.25"/>
    <row r="418" s="255" customFormat="1" ht="11.25"/>
    <row r="419" s="255" customFormat="1" ht="11.25"/>
    <row r="420" s="255" customFormat="1" ht="11.25"/>
    <row r="421" s="255" customFormat="1" ht="11.25"/>
    <row r="422" s="255" customFormat="1" ht="11.25"/>
    <row r="423" s="255" customFormat="1" ht="11.25"/>
    <row r="424" s="255" customFormat="1" ht="11.25"/>
    <row r="425" s="255" customFormat="1" ht="11.25"/>
    <row r="426" s="255" customFormat="1" ht="11.25"/>
    <row r="427" s="255" customFormat="1" ht="11.25"/>
    <row r="428" s="255" customFormat="1" ht="11.25"/>
    <row r="429" s="255" customFormat="1" ht="11.25"/>
    <row r="430" s="255" customFormat="1" ht="11.25"/>
    <row r="431" s="255" customFormat="1" ht="11.25"/>
    <row r="432" s="255" customFormat="1" ht="11.25"/>
    <row r="433" s="255" customFormat="1" ht="11.25"/>
    <row r="434" s="255" customFormat="1" ht="11.25"/>
    <row r="435" s="255" customFormat="1" ht="11.25"/>
    <row r="436" s="255" customFormat="1" ht="11.25"/>
    <row r="437" s="255" customFormat="1" ht="11.25"/>
    <row r="438" s="255" customFormat="1" ht="11.25"/>
    <row r="439" s="255" customFormat="1" ht="11.25"/>
    <row r="440" s="255" customFormat="1" ht="11.25"/>
    <row r="441" s="255" customFormat="1" ht="11.25"/>
    <row r="442" s="255" customFormat="1" ht="11.25"/>
    <row r="443" s="255" customFormat="1" ht="11.25"/>
    <row r="444" s="255" customFormat="1" ht="11.25"/>
    <row r="445" s="255" customFormat="1" ht="11.25"/>
    <row r="446" s="255" customFormat="1" ht="11.25"/>
    <row r="447" s="255" customFormat="1" ht="11.25"/>
    <row r="448" s="255" customFormat="1" ht="11.25"/>
    <row r="449" s="255" customFormat="1" ht="11.25"/>
    <row r="450" s="255" customFormat="1" ht="11.25"/>
    <row r="451" s="255" customFormat="1" ht="11.25"/>
    <row r="452" s="255" customFormat="1" ht="11.25"/>
    <row r="453" s="255" customFormat="1" ht="11.25"/>
    <row r="454" s="255" customFormat="1" ht="11.25"/>
    <row r="455" s="255" customFormat="1" ht="11.25"/>
    <row r="456" s="255" customFormat="1" ht="11.25"/>
    <row r="457" s="255" customFormat="1" ht="11.25"/>
    <row r="458" s="255" customFormat="1" ht="11.25"/>
    <row r="459" s="255" customFormat="1" ht="11.25"/>
    <row r="460" s="255" customFormat="1" ht="11.25"/>
    <row r="461" s="255" customFormat="1" ht="11.25"/>
    <row r="462" s="255" customFormat="1" ht="11.25"/>
    <row r="463" s="255" customFormat="1" ht="11.25"/>
    <row r="464" s="255" customFormat="1" ht="11.25"/>
    <row r="465" s="255" customFormat="1" ht="11.25"/>
    <row r="466" s="255" customFormat="1" ht="11.25"/>
    <row r="467" s="255" customFormat="1" ht="11.25"/>
    <row r="468" s="255" customFormat="1" ht="11.25"/>
    <row r="469" s="255" customFormat="1" ht="11.25"/>
    <row r="470" s="255" customFormat="1" ht="11.25"/>
    <row r="471" s="255" customFormat="1" ht="11.25"/>
    <row r="472" s="255" customFormat="1" ht="11.25"/>
    <row r="473" s="255" customFormat="1" ht="11.25"/>
    <row r="474" s="255" customFormat="1" ht="11.25"/>
    <row r="475" s="255" customFormat="1" ht="11.25"/>
    <row r="476" s="255" customFormat="1" ht="11.25"/>
    <row r="477" s="255" customFormat="1" ht="11.25"/>
    <row r="478" s="255" customFormat="1" ht="11.25"/>
    <row r="479" s="255" customFormat="1" ht="11.25"/>
    <row r="480" s="255" customFormat="1" ht="11.25"/>
    <row r="481" s="255" customFormat="1" ht="11.25"/>
    <row r="482" s="255" customFormat="1" ht="11.25"/>
    <row r="483" s="255" customFormat="1" ht="11.25"/>
    <row r="484" s="255" customFormat="1" ht="11.25"/>
    <row r="485" s="255" customFormat="1" ht="11.25"/>
    <row r="486" s="255" customFormat="1" ht="11.25"/>
    <row r="487" s="255" customFormat="1" ht="11.25"/>
    <row r="488" s="255" customFormat="1" ht="11.25"/>
    <row r="489" s="255" customFormat="1" ht="11.25"/>
    <row r="490" s="255" customFormat="1" ht="11.25"/>
    <row r="491" s="255" customFormat="1" ht="11.25"/>
    <row r="492" s="255" customFormat="1" ht="11.25"/>
    <row r="493" s="255" customFormat="1" ht="11.25"/>
    <row r="494" s="255" customFormat="1" ht="11.25"/>
    <row r="495" s="255" customFormat="1" ht="11.25"/>
    <row r="496" s="255" customFormat="1" ht="11.25"/>
    <row r="497" s="255" customFormat="1" ht="11.25"/>
    <row r="498" s="255" customFormat="1" ht="11.25"/>
    <row r="499" s="255" customFormat="1" ht="11.25"/>
    <row r="500" s="255" customFormat="1" ht="11.25"/>
    <row r="501" s="255" customFormat="1" ht="11.25"/>
    <row r="502" s="255" customFormat="1" ht="11.25"/>
    <row r="503" s="255" customFormat="1" ht="11.25"/>
  </sheetData>
  <sheetProtection/>
  <mergeCells count="3">
    <mergeCell ref="A1:E1"/>
    <mergeCell ref="A2:E2"/>
    <mergeCell ref="A3:E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T41"/>
  <sheetViews>
    <sheetView showGridLines="0" zoomScalePageLayoutView="0" workbookViewId="0" topLeftCell="A1">
      <selection activeCell="A1" sqref="A1:M1"/>
    </sheetView>
  </sheetViews>
  <sheetFormatPr defaultColWidth="11.421875" defaultRowHeight="12.75"/>
  <cols>
    <col min="1" max="1" width="21.421875" style="269" customWidth="1"/>
    <col min="2" max="2" width="12.00390625" style="269" customWidth="1"/>
    <col min="3" max="5" width="8.8515625" style="269" customWidth="1"/>
    <col min="6" max="6" width="11.421875" style="269" customWidth="1"/>
    <col min="7" max="7" width="10.28125" style="269" customWidth="1"/>
    <col min="8" max="8" width="9.00390625" style="269" customWidth="1"/>
    <col min="9" max="9" width="12.00390625" style="269" customWidth="1"/>
    <col min="10" max="10" width="10.00390625" style="269" customWidth="1"/>
    <col min="11" max="11" width="12.140625" style="269" customWidth="1"/>
    <col min="12" max="12" width="11.8515625" style="269" customWidth="1"/>
    <col min="13" max="13" width="12.8515625" style="269" customWidth="1"/>
    <col min="14" max="14" width="12.57421875" style="269" customWidth="1"/>
    <col min="15" max="16384" width="11.421875" style="269" customWidth="1"/>
  </cols>
  <sheetData>
    <row r="1" spans="1:14" s="267" customFormat="1" ht="12.75">
      <c r="A1" s="1027" t="s">
        <v>213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266"/>
    </row>
    <row r="2" spans="1:14" s="267" customFormat="1" ht="26.25" customHeight="1">
      <c r="A2" s="1027" t="s">
        <v>170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266"/>
    </row>
    <row r="3" spans="1:13" s="53" customFormat="1" ht="23.25" customHeight="1">
      <c r="A3" s="1027" t="s">
        <v>385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</row>
    <row r="4" spans="1:13" s="53" customFormat="1" ht="1.5" customHeight="1">
      <c r="A4" s="163"/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</row>
    <row r="5" spans="1:13" ht="12" thickBo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57" t="s">
        <v>10</v>
      </c>
    </row>
    <row r="6" spans="1:13" ht="45" customHeight="1" thickTop="1">
      <c r="A6" s="59" t="s">
        <v>94</v>
      </c>
      <c r="B6" s="237" t="s">
        <v>212</v>
      </c>
      <c r="C6" s="58" t="s">
        <v>208</v>
      </c>
      <c r="D6" s="58" t="s">
        <v>235</v>
      </c>
      <c r="E6" s="58" t="s">
        <v>478</v>
      </c>
      <c r="F6" s="236" t="s">
        <v>474</v>
      </c>
      <c r="G6" s="236" t="s">
        <v>236</v>
      </c>
      <c r="H6" s="170" t="s">
        <v>475</v>
      </c>
      <c r="I6" s="58" t="s">
        <v>476</v>
      </c>
      <c r="J6" s="174" t="s">
        <v>479</v>
      </c>
      <c r="K6" s="174" t="s">
        <v>617</v>
      </c>
      <c r="L6" s="170" t="s">
        <v>211</v>
      </c>
      <c r="M6" s="58" t="s">
        <v>13</v>
      </c>
    </row>
    <row r="7" spans="1:14" s="267" customFormat="1" ht="12.75" customHeight="1">
      <c r="A7" s="267" t="s">
        <v>14</v>
      </c>
      <c r="B7" s="270">
        <v>0</v>
      </c>
      <c r="C7" s="270">
        <v>1304.38</v>
      </c>
      <c r="D7" s="270">
        <v>0</v>
      </c>
      <c r="E7" s="270">
        <v>5124.7</v>
      </c>
      <c r="F7" s="270">
        <v>11975.449999999999</v>
      </c>
      <c r="G7" s="270">
        <v>50518.46</v>
      </c>
      <c r="H7" s="270">
        <v>70</v>
      </c>
      <c r="I7" s="270">
        <v>0</v>
      </c>
      <c r="J7" s="270">
        <v>1289.53</v>
      </c>
      <c r="K7" s="270">
        <v>3956.33</v>
      </c>
      <c r="L7" s="270">
        <v>108389.17</v>
      </c>
      <c r="M7" s="271">
        <f aca="true" t="shared" si="0" ref="M7:M21">SUM(B7:L7)</f>
        <v>182628.02</v>
      </c>
      <c r="N7" s="272"/>
    </row>
    <row r="8" spans="1:14" s="267" customFormat="1" ht="12.75" customHeight="1">
      <c r="A8" s="267" t="s">
        <v>15</v>
      </c>
      <c r="B8" s="270">
        <v>0</v>
      </c>
      <c r="C8" s="270">
        <v>512.7</v>
      </c>
      <c r="D8" s="270">
        <v>976.87</v>
      </c>
      <c r="E8" s="270">
        <v>2234.24</v>
      </c>
      <c r="F8" s="270">
        <v>8779.199999999999</v>
      </c>
      <c r="G8" s="270">
        <v>15408.98</v>
      </c>
      <c r="H8" s="270">
        <v>0</v>
      </c>
      <c r="I8" s="270">
        <v>2.37</v>
      </c>
      <c r="J8" s="270">
        <v>537.78</v>
      </c>
      <c r="K8" s="270">
        <v>304.95</v>
      </c>
      <c r="L8" s="270">
        <v>0</v>
      </c>
      <c r="M8" s="271">
        <f t="shared" si="0"/>
        <v>28757.089999999997</v>
      </c>
      <c r="N8" s="272"/>
    </row>
    <row r="9" spans="1:14" s="267" customFormat="1" ht="12.75" customHeight="1">
      <c r="A9" s="267" t="s">
        <v>16</v>
      </c>
      <c r="B9" s="270">
        <v>0</v>
      </c>
      <c r="C9" s="270">
        <v>1567.3100000000002</v>
      </c>
      <c r="D9" s="270">
        <v>0</v>
      </c>
      <c r="E9" s="270">
        <v>6921.41</v>
      </c>
      <c r="F9" s="270">
        <v>45732.27</v>
      </c>
      <c r="G9" s="270">
        <v>49248.43</v>
      </c>
      <c r="H9" s="270">
        <v>0</v>
      </c>
      <c r="I9" s="270">
        <v>18358.39</v>
      </c>
      <c r="J9" s="270">
        <v>1594.32</v>
      </c>
      <c r="K9" s="270">
        <v>364.33</v>
      </c>
      <c r="L9" s="270">
        <v>0</v>
      </c>
      <c r="M9" s="271">
        <f t="shared" si="0"/>
        <v>123786.46</v>
      </c>
      <c r="N9" s="272"/>
    </row>
    <row r="10" spans="1:14" s="267" customFormat="1" ht="12.75" customHeight="1">
      <c r="A10" s="267" t="s">
        <v>17</v>
      </c>
      <c r="B10" s="270">
        <v>0</v>
      </c>
      <c r="C10" s="270">
        <v>215.78</v>
      </c>
      <c r="D10" s="270">
        <v>0</v>
      </c>
      <c r="E10" s="270">
        <v>902.55</v>
      </c>
      <c r="F10" s="270">
        <v>2768.95</v>
      </c>
      <c r="G10" s="270">
        <v>5099.9</v>
      </c>
      <c r="H10" s="270">
        <v>0</v>
      </c>
      <c r="I10" s="270">
        <v>0</v>
      </c>
      <c r="J10" s="270">
        <v>317.13</v>
      </c>
      <c r="K10" s="270">
        <v>20</v>
      </c>
      <c r="L10" s="270">
        <v>0</v>
      </c>
      <c r="M10" s="271">
        <f t="shared" si="0"/>
        <v>9324.31</v>
      </c>
      <c r="N10" s="272"/>
    </row>
    <row r="11" spans="1:14" s="267" customFormat="1" ht="12.75" customHeight="1">
      <c r="A11" s="267" t="s">
        <v>18</v>
      </c>
      <c r="B11" s="270">
        <v>0</v>
      </c>
      <c r="C11" s="270">
        <v>118.31</v>
      </c>
      <c r="D11" s="270">
        <v>0</v>
      </c>
      <c r="E11" s="270">
        <v>536.62</v>
      </c>
      <c r="F11" s="270">
        <v>4145.7</v>
      </c>
      <c r="G11" s="270">
        <v>3093.8900000000003</v>
      </c>
      <c r="H11" s="270">
        <v>0</v>
      </c>
      <c r="I11" s="270">
        <v>0</v>
      </c>
      <c r="J11" s="270">
        <v>279.59000000000003</v>
      </c>
      <c r="K11" s="270">
        <v>0</v>
      </c>
      <c r="L11" s="270">
        <v>0</v>
      </c>
      <c r="M11" s="271">
        <f t="shared" si="0"/>
        <v>8174.110000000001</v>
      </c>
      <c r="N11" s="272"/>
    </row>
    <row r="12" spans="1:14" s="267" customFormat="1" ht="12.75" customHeight="1">
      <c r="A12" s="267" t="s">
        <v>19</v>
      </c>
      <c r="B12" s="270">
        <v>0</v>
      </c>
      <c r="C12" s="270">
        <v>68.03</v>
      </c>
      <c r="D12" s="270">
        <v>0</v>
      </c>
      <c r="E12" s="270">
        <v>250.19</v>
      </c>
      <c r="F12" s="270">
        <v>2891.8</v>
      </c>
      <c r="G12" s="270">
        <v>1845.85</v>
      </c>
      <c r="H12" s="270">
        <v>0</v>
      </c>
      <c r="I12" s="270">
        <v>0</v>
      </c>
      <c r="J12" s="270">
        <v>60.17</v>
      </c>
      <c r="K12" s="270">
        <v>0</v>
      </c>
      <c r="L12" s="270">
        <v>0</v>
      </c>
      <c r="M12" s="271">
        <f t="shared" si="0"/>
        <v>5116.040000000001</v>
      </c>
      <c r="N12" s="272"/>
    </row>
    <row r="13" spans="1:14" s="267" customFormat="1" ht="12.75" customHeight="1">
      <c r="A13" s="267" t="s">
        <v>20</v>
      </c>
      <c r="B13" s="270">
        <v>0</v>
      </c>
      <c r="C13" s="270">
        <v>0</v>
      </c>
      <c r="D13" s="270">
        <v>163.89</v>
      </c>
      <c r="E13" s="270">
        <v>1227.52</v>
      </c>
      <c r="F13" s="270">
        <v>7004.160000000001</v>
      </c>
      <c r="G13" s="270">
        <v>6546.99</v>
      </c>
      <c r="H13" s="270">
        <v>0</v>
      </c>
      <c r="I13" s="270">
        <v>0</v>
      </c>
      <c r="J13" s="270">
        <v>321.40000000000003</v>
      </c>
      <c r="K13" s="270">
        <v>25</v>
      </c>
      <c r="L13" s="270">
        <v>0</v>
      </c>
      <c r="M13" s="271">
        <f t="shared" si="0"/>
        <v>15288.96</v>
      </c>
      <c r="N13" s="272"/>
    </row>
    <row r="14" spans="1:14" s="267" customFormat="1" ht="12.75" customHeight="1">
      <c r="A14" s="267" t="s">
        <v>21</v>
      </c>
      <c r="B14" s="270">
        <v>0</v>
      </c>
      <c r="C14" s="270">
        <v>898.35</v>
      </c>
      <c r="D14" s="270">
        <v>0</v>
      </c>
      <c r="E14" s="270">
        <v>3474.59</v>
      </c>
      <c r="F14" s="270">
        <v>31876.280000000006</v>
      </c>
      <c r="G14" s="270">
        <v>27594.05</v>
      </c>
      <c r="H14" s="270">
        <v>70</v>
      </c>
      <c r="I14" s="270">
        <v>0</v>
      </c>
      <c r="J14" s="270">
        <v>488.94</v>
      </c>
      <c r="K14" s="270">
        <v>443.87</v>
      </c>
      <c r="L14" s="270">
        <v>0</v>
      </c>
      <c r="M14" s="271">
        <f t="shared" si="0"/>
        <v>64846.08000000001</v>
      </c>
      <c r="N14" s="272"/>
    </row>
    <row r="15" spans="1:14" s="267" customFormat="1" ht="12.75" customHeight="1">
      <c r="A15" s="267" t="s">
        <v>22</v>
      </c>
      <c r="B15" s="270">
        <v>0</v>
      </c>
      <c r="C15" s="270">
        <v>233.3</v>
      </c>
      <c r="D15" s="270">
        <v>1123.03</v>
      </c>
      <c r="E15" s="270">
        <v>1272.23</v>
      </c>
      <c r="F15" s="270">
        <v>6912.58</v>
      </c>
      <c r="G15" s="270">
        <v>6761.57</v>
      </c>
      <c r="H15" s="270">
        <v>0</v>
      </c>
      <c r="I15" s="270">
        <v>60</v>
      </c>
      <c r="J15" s="270">
        <v>115.1</v>
      </c>
      <c r="K15" s="270">
        <v>75</v>
      </c>
      <c r="L15" s="270">
        <v>0</v>
      </c>
      <c r="M15" s="271">
        <f t="shared" si="0"/>
        <v>16552.809999999998</v>
      </c>
      <c r="N15" s="272"/>
    </row>
    <row r="16" spans="1:14" s="267" customFormat="1" ht="12.75" customHeight="1">
      <c r="A16" s="267" t="s">
        <v>98</v>
      </c>
      <c r="B16" s="270">
        <v>0</v>
      </c>
      <c r="C16" s="270">
        <v>0</v>
      </c>
      <c r="D16" s="270">
        <v>503.38</v>
      </c>
      <c r="E16" s="270">
        <v>1946.95</v>
      </c>
      <c r="F16" s="270">
        <v>9054.1</v>
      </c>
      <c r="G16" s="270">
        <v>7865.9800000000005</v>
      </c>
      <c r="H16" s="270">
        <v>0</v>
      </c>
      <c r="I16" s="270">
        <v>0</v>
      </c>
      <c r="J16" s="270">
        <v>589.16</v>
      </c>
      <c r="K16" s="270">
        <v>0</v>
      </c>
      <c r="L16" s="270">
        <v>0</v>
      </c>
      <c r="M16" s="271">
        <f t="shared" si="0"/>
        <v>19959.57</v>
      </c>
      <c r="N16" s="272"/>
    </row>
    <row r="17" spans="1:14" s="267" customFormat="1" ht="12.75" customHeight="1">
      <c r="A17" s="267" t="s">
        <v>24</v>
      </c>
      <c r="B17" s="270">
        <v>0</v>
      </c>
      <c r="C17" s="270">
        <v>437.8</v>
      </c>
      <c r="D17" s="270">
        <v>0</v>
      </c>
      <c r="E17" s="270">
        <v>1711.96</v>
      </c>
      <c r="F17" s="270">
        <v>8995.09</v>
      </c>
      <c r="G17" s="270">
        <v>34774.76</v>
      </c>
      <c r="H17" s="270">
        <v>6000</v>
      </c>
      <c r="I17" s="270">
        <v>0</v>
      </c>
      <c r="J17" s="270">
        <v>14229.599999999999</v>
      </c>
      <c r="K17" s="270">
        <v>2000</v>
      </c>
      <c r="L17" s="270">
        <v>27500</v>
      </c>
      <c r="M17" s="271">
        <f t="shared" si="0"/>
        <v>95649.20999999999</v>
      </c>
      <c r="N17" s="272"/>
    </row>
    <row r="18" spans="1:14" s="267" customFormat="1" ht="12.75" customHeight="1">
      <c r="A18" s="267" t="s">
        <v>25</v>
      </c>
      <c r="B18" s="270">
        <v>0</v>
      </c>
      <c r="C18" s="270">
        <v>0</v>
      </c>
      <c r="D18" s="270">
        <v>0</v>
      </c>
      <c r="E18" s="270">
        <v>1378.47</v>
      </c>
      <c r="F18" s="270">
        <v>5253.13</v>
      </c>
      <c r="G18" s="270">
        <v>6267.43</v>
      </c>
      <c r="H18" s="270">
        <v>0</v>
      </c>
      <c r="I18" s="270">
        <v>0</v>
      </c>
      <c r="J18" s="270">
        <v>329.68</v>
      </c>
      <c r="K18" s="270">
        <v>0</v>
      </c>
      <c r="L18" s="270">
        <v>0</v>
      </c>
      <c r="M18" s="271">
        <f t="shared" si="0"/>
        <v>13228.710000000001</v>
      </c>
      <c r="N18" s="272"/>
    </row>
    <row r="19" spans="1:14" s="267" customFormat="1" ht="12.75" customHeight="1">
      <c r="A19" s="267" t="s">
        <v>26</v>
      </c>
      <c r="B19" s="270">
        <v>0</v>
      </c>
      <c r="C19" s="270">
        <v>0</v>
      </c>
      <c r="D19" s="270">
        <v>0</v>
      </c>
      <c r="E19" s="270">
        <v>812.39</v>
      </c>
      <c r="F19" s="270">
        <v>7144.990000000001</v>
      </c>
      <c r="G19" s="270">
        <v>7689.06</v>
      </c>
      <c r="H19" s="270">
        <v>0</v>
      </c>
      <c r="I19" s="270">
        <v>0</v>
      </c>
      <c r="J19" s="270">
        <v>309.06</v>
      </c>
      <c r="K19" s="270">
        <v>0</v>
      </c>
      <c r="L19" s="270">
        <v>0</v>
      </c>
      <c r="M19" s="271">
        <f t="shared" si="0"/>
        <v>15955.500000000002</v>
      </c>
      <c r="N19" s="272"/>
    </row>
    <row r="20" spans="1:14" s="267" customFormat="1" ht="12.75" customHeight="1">
      <c r="A20" s="267" t="s">
        <v>27</v>
      </c>
      <c r="B20" s="270">
        <v>200</v>
      </c>
      <c r="C20" s="270">
        <v>1224.02</v>
      </c>
      <c r="D20" s="270">
        <v>560.07</v>
      </c>
      <c r="E20" s="270">
        <v>4400.74</v>
      </c>
      <c r="F20" s="270">
        <v>31304.049999999996</v>
      </c>
      <c r="G20" s="270">
        <v>41960.05</v>
      </c>
      <c r="H20" s="270">
        <v>1079.9099999999999</v>
      </c>
      <c r="I20" s="270">
        <v>0</v>
      </c>
      <c r="J20" s="270">
        <v>1339.1700000000003</v>
      </c>
      <c r="K20" s="270">
        <v>142.29</v>
      </c>
      <c r="L20" s="270">
        <v>126305.31</v>
      </c>
      <c r="M20" s="271">
        <f t="shared" si="0"/>
        <v>208515.61</v>
      </c>
      <c r="N20" s="272"/>
    </row>
    <row r="21" spans="1:14" s="267" customFormat="1" ht="12.75" customHeight="1">
      <c r="A21" s="274" t="s">
        <v>28</v>
      </c>
      <c r="B21" s="270">
        <v>0</v>
      </c>
      <c r="C21" s="270">
        <v>0</v>
      </c>
      <c r="D21" s="270">
        <v>1103.53</v>
      </c>
      <c r="E21" s="270">
        <v>2400.94</v>
      </c>
      <c r="F21" s="270">
        <v>16568.88</v>
      </c>
      <c r="G21" s="270">
        <v>13886.3</v>
      </c>
      <c r="H21" s="270">
        <v>0</v>
      </c>
      <c r="I21" s="270">
        <v>0</v>
      </c>
      <c r="J21" s="270">
        <v>944.03</v>
      </c>
      <c r="K21" s="270">
        <v>10</v>
      </c>
      <c r="L21" s="270">
        <v>0</v>
      </c>
      <c r="M21" s="271">
        <f t="shared" si="0"/>
        <v>34913.68</v>
      </c>
      <c r="N21" s="272"/>
    </row>
    <row r="22" spans="1:20" s="241" customFormat="1" ht="21" customHeight="1" thickBot="1">
      <c r="A22" s="238" t="s">
        <v>13</v>
      </c>
      <c r="B22" s="171">
        <f>SUM(B7:B21)</f>
        <v>200</v>
      </c>
      <c r="C22" s="171">
        <f aca="true" t="shared" si="1" ref="C22:L22">SUM(C7:C21)</f>
        <v>6579.980000000001</v>
      </c>
      <c r="D22" s="171">
        <f t="shared" si="1"/>
        <v>4430.77</v>
      </c>
      <c r="E22" s="171">
        <f t="shared" si="1"/>
        <v>34595.5</v>
      </c>
      <c r="F22" s="171">
        <f t="shared" si="1"/>
        <v>200406.62999999998</v>
      </c>
      <c r="G22" s="171">
        <f t="shared" si="1"/>
        <v>278561.7</v>
      </c>
      <c r="H22" s="171">
        <f t="shared" si="1"/>
        <v>7219.91</v>
      </c>
      <c r="I22" s="171">
        <f t="shared" si="1"/>
        <v>18420.76</v>
      </c>
      <c r="J22" s="171">
        <f t="shared" si="1"/>
        <v>22744.66</v>
      </c>
      <c r="K22" s="171">
        <f t="shared" si="1"/>
        <v>7341.7699999999995</v>
      </c>
      <c r="L22" s="171">
        <f t="shared" si="1"/>
        <v>262194.48</v>
      </c>
      <c r="M22" s="162">
        <f>SUM(B22:L22)</f>
        <v>842696.16</v>
      </c>
      <c r="N22" s="239"/>
      <c r="O22" s="240"/>
      <c r="P22" s="240"/>
      <c r="Q22" s="240"/>
      <c r="R22" s="240"/>
      <c r="S22" s="240"/>
      <c r="T22" s="240"/>
    </row>
    <row r="23" spans="1:13" s="267" customFormat="1" ht="20.25" customHeight="1" thickTop="1">
      <c r="A23" s="267" t="s">
        <v>157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66"/>
    </row>
    <row r="24" s="267" customFormat="1" ht="11.25"/>
    <row r="25" spans="7:9" s="267" customFormat="1" ht="11.25">
      <c r="G25" s="266"/>
      <c r="H25" s="266"/>
      <c r="I25" s="266"/>
    </row>
    <row r="26" spans="2:13" s="267" customFormat="1" ht="11.25"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2:13" s="267" customFormat="1" ht="11.25"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2:13" s="267" customFormat="1" ht="11.25"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</row>
    <row r="29" spans="2:13" s="267" customFormat="1" ht="11.25"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2:13" s="267" customFormat="1" ht="11.25"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2:13" s="267" customFormat="1" ht="11.25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2:13" s="267" customFormat="1" ht="11.25"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2:13" s="267" customFormat="1" ht="11.25"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4" spans="2:13" s="267" customFormat="1" ht="11.2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</row>
    <row r="35" spans="2:13" s="267" customFormat="1" ht="11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</row>
    <row r="36" spans="2:13" s="267" customFormat="1" ht="11.2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</row>
    <row r="37" spans="2:13" s="267" customFormat="1" ht="11.2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</row>
    <row r="38" spans="2:13" s="267" customFormat="1" ht="11.2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</row>
    <row r="39" spans="2:13" s="267" customFormat="1" ht="11.25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 s="267" customFormat="1" ht="11.25">
      <c r="A40" s="274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</row>
    <row r="41" spans="2:13" s="267" customFormat="1" ht="11.25"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</row>
    <row r="42" s="267" customFormat="1" ht="11.25"/>
    <row r="43" s="267" customFormat="1" ht="11.25"/>
    <row r="44" s="267" customFormat="1" ht="11.25"/>
    <row r="45" s="267" customFormat="1" ht="11.25"/>
    <row r="46" s="267" customFormat="1" ht="11.25"/>
    <row r="47" s="267" customFormat="1" ht="11.25"/>
    <row r="48" s="267" customFormat="1" ht="11.25"/>
    <row r="49" s="267" customFormat="1" ht="11.25"/>
    <row r="50" s="267" customFormat="1" ht="11.25"/>
    <row r="51" s="267" customFormat="1" ht="11.25"/>
    <row r="52" s="267" customFormat="1" ht="11.25"/>
    <row r="53" s="267" customFormat="1" ht="11.25"/>
    <row r="54" s="267" customFormat="1" ht="11.25"/>
    <row r="55" s="267" customFormat="1" ht="11.25"/>
    <row r="56" s="267" customFormat="1" ht="11.25"/>
    <row r="57" s="267" customFormat="1" ht="11.25"/>
    <row r="58" s="267" customFormat="1" ht="11.25"/>
    <row r="59" s="267" customFormat="1" ht="11.25"/>
    <row r="60" s="267" customFormat="1" ht="11.25"/>
    <row r="61" s="267" customFormat="1" ht="11.25"/>
    <row r="62" s="267" customFormat="1" ht="11.25"/>
    <row r="63" s="267" customFormat="1" ht="11.25"/>
    <row r="64" s="267" customFormat="1" ht="11.25"/>
    <row r="65" s="267" customFormat="1" ht="11.25"/>
    <row r="66" s="267" customFormat="1" ht="11.25"/>
    <row r="67" s="267" customFormat="1" ht="11.25"/>
    <row r="68" s="267" customFormat="1" ht="11.25"/>
    <row r="69" s="267" customFormat="1" ht="11.25"/>
    <row r="70" s="267" customFormat="1" ht="11.25"/>
    <row r="71" s="267" customFormat="1" ht="11.25"/>
    <row r="72" s="267" customFormat="1" ht="11.25"/>
    <row r="73" s="267" customFormat="1" ht="11.25"/>
    <row r="74" s="267" customFormat="1" ht="11.25"/>
    <row r="75" s="267" customFormat="1" ht="11.25"/>
    <row r="76" s="267" customFormat="1" ht="11.25"/>
    <row r="77" s="267" customFormat="1" ht="11.25"/>
    <row r="78" s="267" customFormat="1" ht="11.25"/>
    <row r="79" s="267" customFormat="1" ht="11.25"/>
    <row r="80" s="267" customFormat="1" ht="11.25"/>
    <row r="81" s="267" customFormat="1" ht="11.25"/>
    <row r="82" s="267" customFormat="1" ht="11.25"/>
    <row r="83" s="267" customFormat="1" ht="11.25"/>
    <row r="84" s="267" customFormat="1" ht="11.25"/>
    <row r="85" s="267" customFormat="1" ht="11.25"/>
    <row r="86" s="267" customFormat="1" ht="11.25"/>
    <row r="87" s="267" customFormat="1" ht="11.25"/>
    <row r="88" s="267" customFormat="1" ht="11.25"/>
    <row r="89" s="267" customFormat="1" ht="11.25"/>
    <row r="90" s="267" customFormat="1" ht="11.25"/>
    <row r="91" s="267" customFormat="1" ht="11.25"/>
    <row r="92" s="267" customFormat="1" ht="11.25"/>
    <row r="93" s="267" customFormat="1" ht="11.25"/>
    <row r="94" s="267" customFormat="1" ht="11.25"/>
    <row r="95" s="267" customFormat="1" ht="11.25"/>
    <row r="96" s="267" customFormat="1" ht="11.25"/>
    <row r="97" s="267" customFormat="1" ht="11.25"/>
    <row r="98" s="267" customFormat="1" ht="11.25"/>
    <row r="99" s="267" customFormat="1" ht="11.25"/>
    <row r="100" s="267" customFormat="1" ht="11.25"/>
    <row r="101" s="267" customFormat="1" ht="11.25"/>
    <row r="102" s="267" customFormat="1" ht="11.25"/>
    <row r="103" s="267" customFormat="1" ht="11.25"/>
    <row r="104" s="267" customFormat="1" ht="11.25"/>
    <row r="105" s="267" customFormat="1" ht="11.25"/>
    <row r="106" s="267" customFormat="1" ht="11.25"/>
    <row r="107" s="267" customFormat="1" ht="11.25"/>
    <row r="108" s="267" customFormat="1" ht="11.25"/>
    <row r="109" s="267" customFormat="1" ht="11.25"/>
    <row r="110" s="267" customFormat="1" ht="11.25"/>
    <row r="111" s="267" customFormat="1" ht="11.25"/>
    <row r="112" s="267" customFormat="1" ht="11.25"/>
    <row r="113" s="267" customFormat="1" ht="11.25"/>
    <row r="114" s="267" customFormat="1" ht="11.25"/>
    <row r="115" s="267" customFormat="1" ht="11.25"/>
    <row r="116" s="267" customFormat="1" ht="11.25"/>
    <row r="117" s="267" customFormat="1" ht="11.25"/>
    <row r="118" s="267" customFormat="1" ht="11.25"/>
    <row r="119" s="267" customFormat="1" ht="11.25"/>
    <row r="120" s="267" customFormat="1" ht="11.25"/>
    <row r="121" s="267" customFormat="1" ht="11.25"/>
    <row r="122" s="267" customFormat="1" ht="11.25"/>
    <row r="123" s="267" customFormat="1" ht="11.25"/>
    <row r="124" s="267" customFormat="1" ht="11.25"/>
    <row r="125" s="267" customFormat="1" ht="11.25"/>
    <row r="126" s="267" customFormat="1" ht="11.25"/>
    <row r="127" s="267" customFormat="1" ht="11.25"/>
    <row r="128" s="267" customFormat="1" ht="11.25"/>
    <row r="129" s="267" customFormat="1" ht="11.25"/>
    <row r="130" s="267" customFormat="1" ht="11.25"/>
    <row r="131" s="267" customFormat="1" ht="11.25"/>
    <row r="132" s="267" customFormat="1" ht="11.25"/>
    <row r="133" s="267" customFormat="1" ht="11.25"/>
    <row r="134" s="267" customFormat="1" ht="11.25"/>
    <row r="135" s="267" customFormat="1" ht="11.25"/>
    <row r="136" s="267" customFormat="1" ht="11.25"/>
    <row r="137" s="267" customFormat="1" ht="11.25"/>
    <row r="138" s="267" customFormat="1" ht="11.25"/>
    <row r="139" s="267" customFormat="1" ht="11.25"/>
    <row r="140" s="267" customFormat="1" ht="11.25"/>
    <row r="141" s="267" customFormat="1" ht="11.25"/>
    <row r="142" s="267" customFormat="1" ht="11.25"/>
    <row r="143" s="267" customFormat="1" ht="11.25"/>
    <row r="144" s="267" customFormat="1" ht="11.25"/>
    <row r="145" s="267" customFormat="1" ht="11.25"/>
    <row r="146" s="267" customFormat="1" ht="11.25"/>
    <row r="147" s="267" customFormat="1" ht="11.25"/>
    <row r="148" s="267" customFormat="1" ht="11.25"/>
    <row r="149" s="267" customFormat="1" ht="11.25"/>
    <row r="150" s="267" customFormat="1" ht="11.25"/>
    <row r="151" s="267" customFormat="1" ht="11.25"/>
    <row r="152" s="267" customFormat="1" ht="11.25"/>
    <row r="153" s="267" customFormat="1" ht="11.25"/>
    <row r="154" s="267" customFormat="1" ht="11.25"/>
    <row r="155" s="267" customFormat="1" ht="11.25"/>
    <row r="156" s="267" customFormat="1" ht="11.25"/>
    <row r="157" s="267" customFormat="1" ht="11.25"/>
    <row r="158" s="267" customFormat="1" ht="11.25"/>
    <row r="159" s="267" customFormat="1" ht="11.25"/>
    <row r="160" s="267" customFormat="1" ht="11.25"/>
    <row r="161" s="267" customFormat="1" ht="11.25"/>
    <row r="162" s="267" customFormat="1" ht="11.25"/>
    <row r="163" s="267" customFormat="1" ht="11.25"/>
    <row r="164" s="267" customFormat="1" ht="11.25"/>
    <row r="165" s="267" customFormat="1" ht="11.25"/>
    <row r="166" s="267" customFormat="1" ht="11.25"/>
    <row r="167" s="267" customFormat="1" ht="11.25"/>
    <row r="168" s="267" customFormat="1" ht="11.25"/>
    <row r="169" s="267" customFormat="1" ht="11.25"/>
    <row r="170" s="267" customFormat="1" ht="11.25"/>
    <row r="171" s="267" customFormat="1" ht="11.25"/>
    <row r="172" s="267" customFormat="1" ht="11.25"/>
    <row r="173" s="267" customFormat="1" ht="11.25"/>
    <row r="174" s="267" customFormat="1" ht="11.25"/>
    <row r="175" s="267" customFormat="1" ht="11.25"/>
    <row r="176" s="267" customFormat="1" ht="11.25"/>
    <row r="177" s="267" customFormat="1" ht="11.25"/>
    <row r="178" s="267" customFormat="1" ht="11.25"/>
    <row r="179" s="267" customFormat="1" ht="11.25"/>
    <row r="180" s="267" customFormat="1" ht="11.25"/>
    <row r="181" s="267" customFormat="1" ht="11.25"/>
    <row r="182" s="267" customFormat="1" ht="11.25"/>
    <row r="183" s="267" customFormat="1" ht="11.25"/>
    <row r="184" s="267" customFormat="1" ht="11.25"/>
    <row r="185" s="267" customFormat="1" ht="11.25"/>
    <row r="186" s="267" customFormat="1" ht="11.25"/>
    <row r="187" s="267" customFormat="1" ht="11.25"/>
    <row r="188" s="267" customFormat="1" ht="11.25"/>
    <row r="189" s="267" customFormat="1" ht="11.25"/>
    <row r="190" s="267" customFormat="1" ht="11.25"/>
    <row r="191" s="267" customFormat="1" ht="11.25"/>
    <row r="192" s="267" customFormat="1" ht="11.25"/>
    <row r="193" s="267" customFormat="1" ht="11.25"/>
    <row r="194" s="267" customFormat="1" ht="11.25"/>
    <row r="195" s="267" customFormat="1" ht="11.25"/>
    <row r="196" s="267" customFormat="1" ht="11.25"/>
    <row r="197" s="267" customFormat="1" ht="11.25"/>
    <row r="198" s="267" customFormat="1" ht="11.25"/>
    <row r="199" s="267" customFormat="1" ht="11.25"/>
    <row r="200" s="267" customFormat="1" ht="11.25"/>
    <row r="201" s="267" customFormat="1" ht="11.25"/>
    <row r="202" s="267" customFormat="1" ht="11.25"/>
    <row r="203" s="267" customFormat="1" ht="11.25"/>
    <row r="204" s="267" customFormat="1" ht="11.25"/>
    <row r="205" s="267" customFormat="1" ht="11.25"/>
    <row r="206" s="267" customFormat="1" ht="11.25"/>
    <row r="207" s="267" customFormat="1" ht="11.25"/>
    <row r="208" s="267" customFormat="1" ht="11.25"/>
    <row r="209" s="267" customFormat="1" ht="11.25"/>
    <row r="210" s="267" customFormat="1" ht="11.25"/>
    <row r="211" s="267" customFormat="1" ht="11.25"/>
    <row r="212" s="267" customFormat="1" ht="11.25"/>
    <row r="213" s="267" customFormat="1" ht="11.25"/>
    <row r="214" s="267" customFormat="1" ht="11.25"/>
    <row r="215" s="267" customFormat="1" ht="11.25"/>
    <row r="216" s="267" customFormat="1" ht="11.25"/>
    <row r="217" s="267" customFormat="1" ht="11.25"/>
    <row r="218" s="267" customFormat="1" ht="11.25"/>
    <row r="219" s="267" customFormat="1" ht="11.25"/>
    <row r="220" s="267" customFormat="1" ht="11.25"/>
    <row r="221" s="267" customFormat="1" ht="11.25"/>
    <row r="222" s="267" customFormat="1" ht="11.25"/>
    <row r="223" s="267" customFormat="1" ht="11.25"/>
    <row r="224" s="267" customFormat="1" ht="11.25"/>
    <row r="225" s="267" customFormat="1" ht="11.25"/>
    <row r="226" s="267" customFormat="1" ht="11.25"/>
    <row r="227" s="267" customFormat="1" ht="11.25"/>
    <row r="228" s="267" customFormat="1" ht="11.25"/>
    <row r="229" s="267" customFormat="1" ht="11.25"/>
    <row r="230" s="267" customFormat="1" ht="11.25"/>
    <row r="231" s="267" customFormat="1" ht="11.25"/>
    <row r="232" s="267" customFormat="1" ht="11.25"/>
    <row r="233" s="267" customFormat="1" ht="11.25"/>
    <row r="234" s="267" customFormat="1" ht="11.25"/>
    <row r="235" s="267" customFormat="1" ht="11.25"/>
    <row r="236" s="267" customFormat="1" ht="11.25"/>
    <row r="237" s="267" customFormat="1" ht="11.25"/>
    <row r="238" s="267" customFormat="1" ht="11.25"/>
    <row r="239" s="267" customFormat="1" ht="11.25"/>
    <row r="240" s="267" customFormat="1" ht="11.25"/>
    <row r="241" s="267" customFormat="1" ht="11.25"/>
    <row r="242" s="267" customFormat="1" ht="11.25"/>
    <row r="243" s="267" customFormat="1" ht="11.25"/>
    <row r="244" s="267" customFormat="1" ht="11.25"/>
    <row r="245" s="267" customFormat="1" ht="11.25"/>
    <row r="246" s="267" customFormat="1" ht="11.25"/>
    <row r="247" s="267" customFormat="1" ht="11.25"/>
    <row r="248" s="267" customFormat="1" ht="11.25"/>
    <row r="249" s="267" customFormat="1" ht="11.25"/>
    <row r="250" s="267" customFormat="1" ht="11.25"/>
    <row r="251" s="267" customFormat="1" ht="11.25"/>
    <row r="252" s="267" customFormat="1" ht="11.25"/>
    <row r="253" s="267" customFormat="1" ht="11.25"/>
    <row r="254" s="267" customFormat="1" ht="11.25"/>
    <row r="255" s="267" customFormat="1" ht="11.25"/>
    <row r="256" s="267" customFormat="1" ht="11.25"/>
    <row r="257" s="267" customFormat="1" ht="11.25"/>
    <row r="258" s="267" customFormat="1" ht="11.25"/>
    <row r="259" s="267" customFormat="1" ht="11.25"/>
    <row r="260" s="267" customFormat="1" ht="11.25"/>
    <row r="261" s="267" customFormat="1" ht="11.25"/>
    <row r="262" s="267" customFormat="1" ht="11.25"/>
    <row r="263" s="267" customFormat="1" ht="11.25"/>
    <row r="264" s="267" customFormat="1" ht="11.25"/>
    <row r="265" s="267" customFormat="1" ht="11.25"/>
    <row r="266" s="267" customFormat="1" ht="11.25"/>
    <row r="267" s="267" customFormat="1" ht="11.25"/>
    <row r="268" s="267" customFormat="1" ht="11.25"/>
    <row r="269" s="267" customFormat="1" ht="11.25"/>
    <row r="270" s="267" customFormat="1" ht="11.25"/>
    <row r="271" s="267" customFormat="1" ht="11.25"/>
    <row r="272" s="267" customFormat="1" ht="11.25"/>
    <row r="273" s="267" customFormat="1" ht="11.25"/>
    <row r="274" s="267" customFormat="1" ht="11.25"/>
    <row r="275" s="267" customFormat="1" ht="11.25"/>
    <row r="276" s="267" customFormat="1" ht="11.25"/>
    <row r="277" s="267" customFormat="1" ht="11.25"/>
    <row r="278" s="267" customFormat="1" ht="11.25"/>
    <row r="279" s="267" customFormat="1" ht="11.25"/>
    <row r="280" s="267" customFormat="1" ht="11.25"/>
    <row r="281" s="267" customFormat="1" ht="11.25"/>
    <row r="282" s="267" customFormat="1" ht="11.25"/>
    <row r="283" s="267" customFormat="1" ht="11.25"/>
    <row r="284" s="267" customFormat="1" ht="11.25"/>
    <row r="285" s="267" customFormat="1" ht="11.25"/>
    <row r="286" s="267" customFormat="1" ht="11.25"/>
    <row r="287" s="267" customFormat="1" ht="11.25"/>
    <row r="288" s="267" customFormat="1" ht="11.25"/>
    <row r="289" s="267" customFormat="1" ht="11.25"/>
    <row r="290" s="267" customFormat="1" ht="11.25"/>
    <row r="291" s="267" customFormat="1" ht="11.25"/>
    <row r="292" s="267" customFormat="1" ht="11.25"/>
    <row r="293" s="267" customFormat="1" ht="11.25"/>
    <row r="294" s="267" customFormat="1" ht="11.25"/>
    <row r="295" s="267" customFormat="1" ht="11.25"/>
    <row r="296" s="267" customFormat="1" ht="11.25"/>
    <row r="297" s="267" customFormat="1" ht="11.25"/>
    <row r="298" s="267" customFormat="1" ht="11.25"/>
    <row r="299" s="267" customFormat="1" ht="11.25"/>
    <row r="300" s="267" customFormat="1" ht="11.25"/>
    <row r="301" s="267" customFormat="1" ht="11.25"/>
    <row r="302" s="267" customFormat="1" ht="11.25"/>
    <row r="303" s="267" customFormat="1" ht="11.25"/>
    <row r="304" s="267" customFormat="1" ht="11.25"/>
    <row r="305" s="267" customFormat="1" ht="11.25"/>
    <row r="306" s="267" customFormat="1" ht="11.25"/>
    <row r="307" s="267" customFormat="1" ht="11.25"/>
    <row r="308" s="267" customFormat="1" ht="11.25"/>
    <row r="309" s="267" customFormat="1" ht="11.25"/>
    <row r="310" s="267" customFormat="1" ht="11.25"/>
    <row r="311" s="267" customFormat="1" ht="11.25"/>
    <row r="312" s="267" customFormat="1" ht="11.25"/>
    <row r="313" s="267" customFormat="1" ht="11.25"/>
    <row r="314" s="267" customFormat="1" ht="11.25"/>
    <row r="315" s="267" customFormat="1" ht="11.25"/>
    <row r="316" s="267" customFormat="1" ht="11.25"/>
    <row r="317" s="267" customFormat="1" ht="11.25"/>
    <row r="318" s="267" customFormat="1" ht="11.25"/>
    <row r="319" s="267" customFormat="1" ht="11.25"/>
    <row r="320" s="267" customFormat="1" ht="11.25"/>
    <row r="321" s="267" customFormat="1" ht="11.25"/>
    <row r="322" s="267" customFormat="1" ht="11.25"/>
    <row r="323" s="267" customFormat="1" ht="11.25"/>
    <row r="324" s="267" customFormat="1" ht="11.25"/>
    <row r="325" s="267" customFormat="1" ht="11.25"/>
    <row r="326" s="267" customFormat="1" ht="11.25"/>
    <row r="327" s="267" customFormat="1" ht="11.25"/>
    <row r="328" s="267" customFormat="1" ht="11.25"/>
    <row r="329" s="267" customFormat="1" ht="11.25"/>
    <row r="330" s="267" customFormat="1" ht="11.25"/>
    <row r="331" s="267" customFormat="1" ht="11.25"/>
    <row r="332" s="267" customFormat="1" ht="11.25"/>
    <row r="333" s="267" customFormat="1" ht="11.25"/>
    <row r="334" s="267" customFormat="1" ht="11.25"/>
    <row r="335" s="267" customFormat="1" ht="11.25"/>
    <row r="336" s="267" customFormat="1" ht="11.25"/>
    <row r="337" s="267" customFormat="1" ht="11.25"/>
    <row r="338" s="267" customFormat="1" ht="11.25"/>
    <row r="339" s="267" customFormat="1" ht="11.25"/>
    <row r="340" s="267" customFormat="1" ht="11.25"/>
    <row r="341" s="267" customFormat="1" ht="11.25"/>
    <row r="342" s="267" customFormat="1" ht="11.25"/>
    <row r="343" s="267" customFormat="1" ht="11.25"/>
    <row r="344" s="267" customFormat="1" ht="11.25"/>
    <row r="345" s="267" customFormat="1" ht="11.25"/>
    <row r="346" s="267" customFormat="1" ht="11.25"/>
    <row r="347" s="267" customFormat="1" ht="11.25"/>
    <row r="348" s="267" customFormat="1" ht="11.25"/>
    <row r="349" s="267" customFormat="1" ht="11.25"/>
    <row r="350" s="267" customFormat="1" ht="11.25"/>
    <row r="351" s="267" customFormat="1" ht="11.25"/>
    <row r="352" s="267" customFormat="1" ht="11.25"/>
    <row r="353" s="267" customFormat="1" ht="11.25"/>
    <row r="354" s="267" customFormat="1" ht="11.25"/>
    <row r="355" s="267" customFormat="1" ht="11.25"/>
    <row r="356" s="267" customFormat="1" ht="11.25"/>
    <row r="357" s="267" customFormat="1" ht="11.25"/>
    <row r="358" s="267" customFormat="1" ht="11.25"/>
    <row r="359" s="267" customFormat="1" ht="11.25"/>
    <row r="360" s="267" customFormat="1" ht="11.25"/>
    <row r="361" s="267" customFormat="1" ht="11.25"/>
    <row r="362" s="267" customFormat="1" ht="11.25"/>
    <row r="363" s="267" customFormat="1" ht="11.25"/>
    <row r="364" s="267" customFormat="1" ht="11.25"/>
    <row r="365" s="267" customFormat="1" ht="11.25"/>
    <row r="366" s="267" customFormat="1" ht="11.25"/>
    <row r="367" s="267" customFormat="1" ht="11.25"/>
    <row r="368" s="267" customFormat="1" ht="11.25"/>
    <row r="369" s="267" customFormat="1" ht="11.25"/>
    <row r="370" s="267" customFormat="1" ht="11.25"/>
    <row r="371" s="267" customFormat="1" ht="11.25"/>
    <row r="372" s="267" customFormat="1" ht="11.25"/>
    <row r="373" s="267" customFormat="1" ht="11.25"/>
    <row r="374" s="267" customFormat="1" ht="11.25"/>
    <row r="375" s="267" customFormat="1" ht="11.25"/>
    <row r="376" s="267" customFormat="1" ht="11.25"/>
    <row r="377" s="267" customFormat="1" ht="11.25"/>
    <row r="378" s="267" customFormat="1" ht="11.25"/>
    <row r="379" s="267" customFormat="1" ht="11.25"/>
    <row r="380" s="267" customFormat="1" ht="11.25"/>
    <row r="381" s="267" customFormat="1" ht="11.25"/>
    <row r="382" s="267" customFormat="1" ht="11.25"/>
    <row r="383" s="267" customFormat="1" ht="11.25"/>
    <row r="384" s="267" customFormat="1" ht="11.25"/>
    <row r="385" s="267" customFormat="1" ht="11.25"/>
    <row r="386" s="267" customFormat="1" ht="11.25"/>
    <row r="387" s="267" customFormat="1" ht="11.25"/>
    <row r="388" s="267" customFormat="1" ht="11.25"/>
    <row r="389" s="267" customFormat="1" ht="11.25"/>
    <row r="390" s="267" customFormat="1" ht="11.25"/>
    <row r="391" s="267" customFormat="1" ht="11.25"/>
    <row r="392" s="267" customFormat="1" ht="11.25"/>
    <row r="393" s="267" customFormat="1" ht="11.25"/>
    <row r="394" s="267" customFormat="1" ht="11.25"/>
    <row r="395" s="267" customFormat="1" ht="11.25"/>
    <row r="396" s="267" customFormat="1" ht="11.25"/>
    <row r="397" s="267" customFormat="1" ht="11.25"/>
    <row r="398" s="267" customFormat="1" ht="11.25"/>
    <row r="399" s="267" customFormat="1" ht="11.25"/>
    <row r="400" s="267" customFormat="1" ht="11.25"/>
    <row r="401" s="267" customFormat="1" ht="11.25"/>
    <row r="402" s="267" customFormat="1" ht="11.25"/>
    <row r="403" s="267" customFormat="1" ht="11.25"/>
    <row r="404" s="267" customFormat="1" ht="11.25"/>
    <row r="405" s="267" customFormat="1" ht="11.25"/>
    <row r="406" s="267" customFormat="1" ht="11.25"/>
    <row r="407" s="267" customFormat="1" ht="11.25"/>
    <row r="408" s="267" customFormat="1" ht="11.25"/>
    <row r="409" s="267" customFormat="1" ht="11.25"/>
    <row r="410" s="267" customFormat="1" ht="11.25"/>
    <row r="411" s="267" customFormat="1" ht="11.25"/>
    <row r="412" s="267" customFormat="1" ht="11.25"/>
    <row r="413" s="267" customFormat="1" ht="11.25"/>
    <row r="414" s="267" customFormat="1" ht="11.25"/>
    <row r="415" s="267" customFormat="1" ht="11.25"/>
    <row r="416" s="267" customFormat="1" ht="11.25"/>
    <row r="417" s="267" customFormat="1" ht="11.25"/>
    <row r="418" s="267" customFormat="1" ht="11.25"/>
    <row r="419" s="267" customFormat="1" ht="11.25"/>
    <row r="420" s="267" customFormat="1" ht="11.25"/>
    <row r="421" s="267" customFormat="1" ht="11.25"/>
    <row r="422" s="267" customFormat="1" ht="11.25"/>
    <row r="423" s="267" customFormat="1" ht="11.25"/>
    <row r="424" s="267" customFormat="1" ht="11.25"/>
    <row r="425" s="267" customFormat="1" ht="11.25"/>
    <row r="426" s="267" customFormat="1" ht="11.25"/>
    <row r="427" s="267" customFormat="1" ht="11.25"/>
    <row r="428" s="267" customFormat="1" ht="11.25"/>
    <row r="429" s="267" customFormat="1" ht="11.25"/>
    <row r="430" s="267" customFormat="1" ht="11.25"/>
    <row r="431" s="267" customFormat="1" ht="11.25"/>
    <row r="432" s="267" customFormat="1" ht="11.25"/>
    <row r="433" s="267" customFormat="1" ht="11.25"/>
    <row r="434" s="267" customFormat="1" ht="11.25"/>
    <row r="435" s="267" customFormat="1" ht="11.25"/>
    <row r="436" s="267" customFormat="1" ht="11.25"/>
    <row r="437" s="267" customFormat="1" ht="11.25"/>
    <row r="438" s="267" customFormat="1" ht="11.25"/>
    <row r="439" s="267" customFormat="1" ht="11.25"/>
    <row r="440" s="267" customFormat="1" ht="11.25"/>
    <row r="441" s="267" customFormat="1" ht="11.25"/>
    <row r="442" s="267" customFormat="1" ht="11.25"/>
    <row r="443" s="267" customFormat="1" ht="11.25"/>
    <row r="444" s="267" customFormat="1" ht="11.25"/>
    <row r="445" s="267" customFormat="1" ht="11.25"/>
    <row r="446" s="267" customFormat="1" ht="11.25"/>
    <row r="447" s="267" customFormat="1" ht="11.25"/>
    <row r="448" s="267" customFormat="1" ht="11.25"/>
    <row r="449" s="267" customFormat="1" ht="11.25"/>
    <row r="450" s="267" customFormat="1" ht="11.25"/>
    <row r="451" s="267" customFormat="1" ht="11.25"/>
    <row r="452" s="267" customFormat="1" ht="11.25"/>
    <row r="453" s="267" customFormat="1" ht="11.25"/>
    <row r="454" s="267" customFormat="1" ht="11.25"/>
    <row r="455" s="267" customFormat="1" ht="11.25"/>
    <row r="456" s="267" customFormat="1" ht="11.25"/>
    <row r="457" s="267" customFormat="1" ht="11.25"/>
    <row r="458" s="267" customFormat="1" ht="11.25"/>
    <row r="459" s="267" customFormat="1" ht="11.25"/>
    <row r="460" s="267" customFormat="1" ht="11.25"/>
    <row r="461" s="267" customFormat="1" ht="11.25"/>
    <row r="462" s="267" customFormat="1" ht="11.25"/>
    <row r="463" s="267" customFormat="1" ht="11.25"/>
    <row r="464" s="267" customFormat="1" ht="11.25"/>
    <row r="465" s="267" customFormat="1" ht="11.25"/>
    <row r="466" s="267" customFormat="1" ht="11.25"/>
    <row r="467" s="267" customFormat="1" ht="11.25"/>
    <row r="468" s="267" customFormat="1" ht="11.25"/>
    <row r="469" s="267" customFormat="1" ht="11.25"/>
    <row r="470" s="267" customFormat="1" ht="11.25"/>
    <row r="471" s="267" customFormat="1" ht="11.25"/>
    <row r="472" s="267" customFormat="1" ht="11.25"/>
    <row r="473" s="267" customFormat="1" ht="11.25"/>
    <row r="474" s="267" customFormat="1" ht="11.25"/>
    <row r="475" s="267" customFormat="1" ht="11.25"/>
    <row r="476" s="267" customFormat="1" ht="11.25"/>
    <row r="477" s="267" customFormat="1" ht="11.25"/>
    <row r="478" s="267" customFormat="1" ht="11.25"/>
    <row r="479" s="267" customFormat="1" ht="11.25"/>
    <row r="480" s="267" customFormat="1" ht="11.25"/>
    <row r="481" s="267" customFormat="1" ht="11.25"/>
    <row r="482" s="267" customFormat="1" ht="11.25"/>
    <row r="483" s="267" customFormat="1" ht="11.25"/>
    <row r="484" s="267" customFormat="1" ht="11.25"/>
    <row r="485" s="267" customFormat="1" ht="11.25"/>
    <row r="486" s="267" customFormat="1" ht="11.25"/>
    <row r="487" s="267" customFormat="1" ht="11.25"/>
    <row r="488" s="267" customFormat="1" ht="11.25"/>
    <row r="489" s="267" customFormat="1" ht="11.25"/>
    <row r="490" s="267" customFormat="1" ht="11.25"/>
    <row r="491" s="267" customFormat="1" ht="11.25"/>
    <row r="492" s="267" customFormat="1" ht="11.25"/>
    <row r="493" s="267" customFormat="1" ht="11.25"/>
    <row r="494" s="267" customFormat="1" ht="11.25"/>
    <row r="495" s="267" customFormat="1" ht="11.25"/>
    <row r="496" s="267" customFormat="1" ht="11.25"/>
    <row r="497" s="267" customFormat="1" ht="11.25"/>
    <row r="498" s="267" customFormat="1" ht="11.25"/>
    <row r="499" s="267" customFormat="1" ht="11.25"/>
    <row r="500" s="267" customFormat="1" ht="11.25"/>
    <row r="501" s="267" customFormat="1" ht="11.25"/>
    <row r="502" s="267" customFormat="1" ht="11.25"/>
    <row r="503" s="267" customFormat="1" ht="11.25"/>
    <row r="504" s="267" customFormat="1" ht="11.25"/>
    <row r="505" s="267" customFormat="1" ht="11.25"/>
    <row r="506" s="267" customFormat="1" ht="11.25"/>
    <row r="507" s="267" customFormat="1" ht="11.25"/>
    <row r="508" s="267" customFormat="1" ht="11.25"/>
    <row r="509" s="267" customFormat="1" ht="11.25"/>
    <row r="510" s="267" customFormat="1" ht="11.25"/>
    <row r="511" s="267" customFormat="1" ht="11.25"/>
    <row r="512" s="267" customFormat="1" ht="11.25"/>
    <row r="513" s="267" customFormat="1" ht="11.25"/>
    <row r="514" s="267" customFormat="1" ht="11.25"/>
    <row r="515" s="267" customFormat="1" ht="11.25"/>
    <row r="516" s="267" customFormat="1" ht="11.25"/>
    <row r="517" s="267" customFormat="1" ht="11.25"/>
    <row r="518" s="267" customFormat="1" ht="11.25"/>
    <row r="519" s="267" customFormat="1" ht="11.25"/>
  </sheetData>
  <sheetProtection/>
  <mergeCells count="3">
    <mergeCell ref="A1:M1"/>
    <mergeCell ref="A2:M2"/>
    <mergeCell ref="A3:M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T23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19.57421875" style="269" customWidth="1"/>
    <col min="2" max="4" width="9.7109375" style="269" customWidth="1"/>
    <col min="5" max="5" width="12.7109375" style="269" customWidth="1"/>
    <col min="6" max="6" width="11.7109375" style="269" customWidth="1"/>
    <col min="7" max="7" width="16.00390625" style="269" customWidth="1"/>
    <col min="8" max="8" width="13.00390625" style="269" customWidth="1"/>
    <col min="9" max="10" width="12.28125" style="269" customWidth="1"/>
    <col min="11" max="11" width="12.7109375" style="269" customWidth="1"/>
    <col min="12" max="12" width="12.00390625" style="269" customWidth="1"/>
    <col min="13" max="16384" width="11.421875" style="269" customWidth="1"/>
  </cols>
  <sheetData>
    <row r="1" spans="1:11" s="267" customFormat="1" ht="11.25">
      <c r="A1" s="1027" t="s">
        <v>213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</row>
    <row r="2" spans="1:11" s="267" customFormat="1" ht="27" customHeight="1">
      <c r="A2" s="1027" t="s">
        <v>169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</row>
    <row r="3" spans="1:11" s="53" customFormat="1" ht="20.25" customHeight="1">
      <c r="A3" s="1027" t="s">
        <v>386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</row>
    <row r="4" spans="1:11" s="53" customFormat="1" ht="5.2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529"/>
    </row>
    <row r="5" spans="1:11" ht="12" thickBot="1">
      <c r="A5" s="268"/>
      <c r="B5" s="268"/>
      <c r="C5" s="268"/>
      <c r="D5" s="268"/>
      <c r="E5" s="268"/>
      <c r="F5" s="268"/>
      <c r="G5" s="268"/>
      <c r="H5" s="268"/>
      <c r="I5" s="268"/>
      <c r="K5" s="275" t="s">
        <v>10</v>
      </c>
    </row>
    <row r="6" spans="1:11" ht="51" customHeight="1" thickTop="1">
      <c r="A6" s="59" t="s">
        <v>94</v>
      </c>
      <c r="B6" s="237" t="s">
        <v>208</v>
      </c>
      <c r="C6" s="170" t="s">
        <v>209</v>
      </c>
      <c r="D6" s="237" t="s">
        <v>210</v>
      </c>
      <c r="E6" s="236" t="s">
        <v>474</v>
      </c>
      <c r="F6" s="170" t="s">
        <v>475</v>
      </c>
      <c r="G6" s="58" t="s">
        <v>476</v>
      </c>
      <c r="H6" s="174" t="s">
        <v>477</v>
      </c>
      <c r="I6" s="174" t="s">
        <v>617</v>
      </c>
      <c r="J6" s="237" t="s">
        <v>211</v>
      </c>
      <c r="K6" s="58" t="s">
        <v>13</v>
      </c>
    </row>
    <row r="7" spans="1:12" s="267" customFormat="1" ht="12.75" customHeight="1">
      <c r="A7" s="267" t="s">
        <v>14</v>
      </c>
      <c r="B7" s="255">
        <v>0</v>
      </c>
      <c r="C7" s="255">
        <v>99.8</v>
      </c>
      <c r="D7" s="255">
        <v>50254.1</v>
      </c>
      <c r="E7" s="255">
        <v>716.52</v>
      </c>
      <c r="F7" s="255">
        <v>0</v>
      </c>
      <c r="G7" s="255">
        <v>8002.329999999998</v>
      </c>
      <c r="H7" s="255">
        <v>0</v>
      </c>
      <c r="I7" s="255">
        <v>126750.18000000001</v>
      </c>
      <c r="J7" s="255">
        <v>0</v>
      </c>
      <c r="K7" s="255">
        <f>SUM(B7:J7)</f>
        <v>185822.93</v>
      </c>
      <c r="L7" s="273"/>
    </row>
    <row r="8" spans="1:12" s="267" customFormat="1" ht="12.75" customHeight="1">
      <c r="A8" s="267" t="s">
        <v>15</v>
      </c>
      <c r="B8" s="255">
        <v>0</v>
      </c>
      <c r="C8" s="255">
        <v>99.94</v>
      </c>
      <c r="D8" s="255">
        <v>13214.81</v>
      </c>
      <c r="E8" s="255">
        <v>0</v>
      </c>
      <c r="F8" s="255">
        <v>0</v>
      </c>
      <c r="G8" s="255">
        <v>13461.09</v>
      </c>
      <c r="H8" s="255">
        <v>0</v>
      </c>
      <c r="I8" s="255">
        <v>14612.300000000003</v>
      </c>
      <c r="J8" s="255">
        <v>0</v>
      </c>
      <c r="K8" s="255">
        <f aca="true" t="shared" si="0" ref="K8:K21">SUM(B8:J8)</f>
        <v>41388.14</v>
      </c>
      <c r="L8" s="273"/>
    </row>
    <row r="9" spans="1:12" s="267" customFormat="1" ht="12.75" customHeight="1">
      <c r="A9" s="267" t="s">
        <v>16</v>
      </c>
      <c r="B9" s="255">
        <v>0</v>
      </c>
      <c r="C9" s="255">
        <v>49.73</v>
      </c>
      <c r="D9" s="255">
        <v>30245.960000000003</v>
      </c>
      <c r="E9" s="255">
        <v>46.67</v>
      </c>
      <c r="F9" s="255">
        <v>0</v>
      </c>
      <c r="G9" s="255">
        <v>38010.020000000004</v>
      </c>
      <c r="H9" s="255">
        <v>0</v>
      </c>
      <c r="I9" s="255">
        <v>43785.29999999999</v>
      </c>
      <c r="J9" s="255">
        <v>12269.09</v>
      </c>
      <c r="K9" s="255">
        <f t="shared" si="0"/>
        <v>124406.76999999999</v>
      </c>
      <c r="L9" s="273"/>
    </row>
    <row r="10" spans="1:12" s="267" customFormat="1" ht="12.75" customHeight="1">
      <c r="A10" s="267" t="s">
        <v>17</v>
      </c>
      <c r="B10" s="255">
        <v>0</v>
      </c>
      <c r="C10" s="255">
        <v>0</v>
      </c>
      <c r="D10" s="255">
        <v>11437.14</v>
      </c>
      <c r="E10" s="255">
        <v>0</v>
      </c>
      <c r="F10" s="255">
        <v>100</v>
      </c>
      <c r="G10" s="255">
        <v>6115.240000000001</v>
      </c>
      <c r="H10" s="255">
        <v>0</v>
      </c>
      <c r="I10" s="255">
        <v>5969.6900000000005</v>
      </c>
      <c r="J10" s="255">
        <v>0</v>
      </c>
      <c r="K10" s="255">
        <f t="shared" si="0"/>
        <v>23622.07</v>
      </c>
      <c r="L10" s="273"/>
    </row>
    <row r="11" spans="1:12" s="267" customFormat="1" ht="12.75" customHeight="1">
      <c r="A11" s="267" t="s">
        <v>18</v>
      </c>
      <c r="B11" s="255">
        <v>0</v>
      </c>
      <c r="C11" s="255">
        <v>0</v>
      </c>
      <c r="D11" s="255">
        <v>6585.02</v>
      </c>
      <c r="E11" s="255">
        <v>9</v>
      </c>
      <c r="F11" s="255">
        <v>0</v>
      </c>
      <c r="G11" s="255">
        <v>3426.32</v>
      </c>
      <c r="H11" s="255">
        <v>0</v>
      </c>
      <c r="I11" s="255">
        <v>6886.949999999999</v>
      </c>
      <c r="J11" s="255">
        <v>0</v>
      </c>
      <c r="K11" s="255">
        <f t="shared" si="0"/>
        <v>16907.29</v>
      </c>
      <c r="L11" s="273"/>
    </row>
    <row r="12" spans="1:12" s="267" customFormat="1" ht="12.75" customHeight="1">
      <c r="A12" s="267" t="s">
        <v>19</v>
      </c>
      <c r="B12" s="255">
        <v>1500</v>
      </c>
      <c r="C12" s="255">
        <v>0</v>
      </c>
      <c r="D12" s="255">
        <v>5223.82</v>
      </c>
      <c r="E12" s="255">
        <v>0</v>
      </c>
      <c r="F12" s="255">
        <v>0</v>
      </c>
      <c r="G12" s="255">
        <v>1512.8700000000001</v>
      </c>
      <c r="H12" s="255">
        <v>0</v>
      </c>
      <c r="I12" s="255">
        <v>1278.75</v>
      </c>
      <c r="J12" s="255">
        <v>0</v>
      </c>
      <c r="K12" s="255">
        <f t="shared" si="0"/>
        <v>9515.44</v>
      </c>
      <c r="L12" s="273"/>
    </row>
    <row r="13" spans="1:12" s="267" customFormat="1" ht="12.75" customHeight="1">
      <c r="A13" s="267" t="s">
        <v>20</v>
      </c>
      <c r="B13" s="255">
        <v>0</v>
      </c>
      <c r="C13" s="255">
        <v>123.92</v>
      </c>
      <c r="D13" s="255">
        <v>14192.34</v>
      </c>
      <c r="E13" s="255">
        <v>0</v>
      </c>
      <c r="F13" s="255">
        <v>0</v>
      </c>
      <c r="G13" s="255">
        <v>4427.4800000000005</v>
      </c>
      <c r="H13" s="255">
        <v>0</v>
      </c>
      <c r="I13" s="255">
        <v>6514.470000000001</v>
      </c>
      <c r="J13" s="255">
        <v>0</v>
      </c>
      <c r="K13" s="255">
        <f t="shared" si="0"/>
        <v>25258.210000000003</v>
      </c>
      <c r="L13" s="273"/>
    </row>
    <row r="14" spans="1:12" s="267" customFormat="1" ht="12.75" customHeight="1">
      <c r="A14" s="267" t="s">
        <v>21</v>
      </c>
      <c r="B14" s="255">
        <v>0</v>
      </c>
      <c r="C14" s="255">
        <v>226.85999999999999</v>
      </c>
      <c r="D14" s="255">
        <v>33570.84</v>
      </c>
      <c r="E14" s="255">
        <v>29.43</v>
      </c>
      <c r="F14" s="255">
        <v>0</v>
      </c>
      <c r="G14" s="255">
        <v>12225.45</v>
      </c>
      <c r="H14" s="255">
        <v>0</v>
      </c>
      <c r="I14" s="255">
        <v>33394.340000000004</v>
      </c>
      <c r="J14" s="255">
        <v>0</v>
      </c>
      <c r="K14" s="255">
        <f t="shared" si="0"/>
        <v>79446.92000000001</v>
      </c>
      <c r="L14" s="273"/>
    </row>
    <row r="15" spans="1:12" s="267" customFormat="1" ht="12.75" customHeight="1">
      <c r="A15" s="267" t="s">
        <v>22</v>
      </c>
      <c r="B15" s="255">
        <v>0</v>
      </c>
      <c r="C15" s="255">
        <v>0</v>
      </c>
      <c r="D15" s="255">
        <v>13170.04</v>
      </c>
      <c r="E15" s="255">
        <v>0</v>
      </c>
      <c r="F15" s="255">
        <v>0</v>
      </c>
      <c r="G15" s="255">
        <v>14536.95</v>
      </c>
      <c r="H15" s="255">
        <v>30000</v>
      </c>
      <c r="I15" s="255">
        <v>15920.26</v>
      </c>
      <c r="J15" s="255">
        <v>0</v>
      </c>
      <c r="K15" s="255">
        <f t="shared" si="0"/>
        <v>73627.25</v>
      </c>
      <c r="L15" s="273"/>
    </row>
    <row r="16" spans="1:12" s="267" customFormat="1" ht="12.75" customHeight="1">
      <c r="A16" s="267" t="s">
        <v>98</v>
      </c>
      <c r="B16" s="255">
        <v>0</v>
      </c>
      <c r="C16" s="255">
        <v>0</v>
      </c>
      <c r="D16" s="255">
        <v>14020.68</v>
      </c>
      <c r="E16" s="255">
        <v>0</v>
      </c>
      <c r="F16" s="255">
        <v>0</v>
      </c>
      <c r="G16" s="255">
        <v>18229.35</v>
      </c>
      <c r="H16" s="255">
        <v>0</v>
      </c>
      <c r="I16" s="255">
        <v>3946.8</v>
      </c>
      <c r="J16" s="255">
        <v>0</v>
      </c>
      <c r="K16" s="255">
        <f t="shared" si="0"/>
        <v>36196.83</v>
      </c>
      <c r="L16" s="273"/>
    </row>
    <row r="17" spans="1:12" s="267" customFormat="1" ht="12.75" customHeight="1">
      <c r="A17" s="267" t="s">
        <v>24</v>
      </c>
      <c r="B17" s="255">
        <v>0</v>
      </c>
      <c r="C17" s="255">
        <v>49.99</v>
      </c>
      <c r="D17" s="255">
        <v>143933.59</v>
      </c>
      <c r="E17" s="255">
        <v>12000</v>
      </c>
      <c r="F17" s="255">
        <v>8000</v>
      </c>
      <c r="G17" s="255">
        <v>38967.48</v>
      </c>
      <c r="H17" s="255">
        <v>0</v>
      </c>
      <c r="I17" s="255">
        <v>3777.82</v>
      </c>
      <c r="J17" s="255">
        <v>33750</v>
      </c>
      <c r="K17" s="255">
        <f t="shared" si="0"/>
        <v>240478.88</v>
      </c>
      <c r="L17" s="273"/>
    </row>
    <row r="18" spans="1:12" s="267" customFormat="1" ht="12.75" customHeight="1">
      <c r="A18" s="267" t="s">
        <v>25</v>
      </c>
      <c r="B18" s="255">
        <v>0</v>
      </c>
      <c r="C18" s="255">
        <v>0</v>
      </c>
      <c r="D18" s="255">
        <v>6385.05</v>
      </c>
      <c r="E18" s="255">
        <v>50</v>
      </c>
      <c r="F18" s="255">
        <v>0</v>
      </c>
      <c r="G18" s="255">
        <v>11027.929999999998</v>
      </c>
      <c r="H18" s="255">
        <v>0</v>
      </c>
      <c r="I18" s="255">
        <v>2553.5</v>
      </c>
      <c r="J18" s="255">
        <v>10000</v>
      </c>
      <c r="K18" s="255">
        <f t="shared" si="0"/>
        <v>30016.48</v>
      </c>
      <c r="L18" s="273"/>
    </row>
    <row r="19" spans="1:12" s="267" customFormat="1" ht="12.75" customHeight="1">
      <c r="A19" s="267" t="s">
        <v>26</v>
      </c>
      <c r="B19" s="255">
        <v>0</v>
      </c>
      <c r="C19" s="255">
        <v>0</v>
      </c>
      <c r="D19" s="255">
        <v>5822.54</v>
      </c>
      <c r="E19" s="255">
        <v>0</v>
      </c>
      <c r="F19" s="255">
        <v>0</v>
      </c>
      <c r="G19" s="255">
        <v>2329.7999999999997</v>
      </c>
      <c r="H19" s="255">
        <v>0</v>
      </c>
      <c r="I19" s="255">
        <v>73.76</v>
      </c>
      <c r="J19" s="255">
        <v>0</v>
      </c>
      <c r="K19" s="255">
        <f t="shared" si="0"/>
        <v>8226.1</v>
      </c>
      <c r="L19" s="273"/>
    </row>
    <row r="20" spans="1:12" s="267" customFormat="1" ht="12.75" customHeight="1">
      <c r="A20" s="267" t="s">
        <v>27</v>
      </c>
      <c r="B20" s="255">
        <v>0</v>
      </c>
      <c r="C20" s="255">
        <v>281.38</v>
      </c>
      <c r="D20" s="255">
        <v>38522.53</v>
      </c>
      <c r="E20" s="255">
        <v>390.01</v>
      </c>
      <c r="F20" s="255">
        <v>1001.51</v>
      </c>
      <c r="G20" s="255">
        <v>8843.71</v>
      </c>
      <c r="H20" s="255">
        <v>0</v>
      </c>
      <c r="I20" s="255">
        <v>81928.81999999996</v>
      </c>
      <c r="J20" s="255">
        <v>0</v>
      </c>
      <c r="K20" s="255">
        <f t="shared" si="0"/>
        <v>130967.95999999996</v>
      </c>
      <c r="L20" s="273"/>
    </row>
    <row r="21" spans="1:12" s="267" customFormat="1" ht="12.75" customHeight="1">
      <c r="A21" s="274" t="s">
        <v>28</v>
      </c>
      <c r="B21" s="255">
        <v>0</v>
      </c>
      <c r="C21" s="255">
        <v>0</v>
      </c>
      <c r="D21" s="255">
        <v>18703.8</v>
      </c>
      <c r="E21" s="255">
        <v>0</v>
      </c>
      <c r="F21" s="255">
        <v>6604.16</v>
      </c>
      <c r="G21" s="255">
        <v>21147.96</v>
      </c>
      <c r="H21" s="255">
        <v>0</v>
      </c>
      <c r="I21" s="255">
        <v>12110.19</v>
      </c>
      <c r="J21" s="255">
        <v>0</v>
      </c>
      <c r="K21" s="255">
        <f t="shared" si="0"/>
        <v>58566.11</v>
      </c>
      <c r="L21" s="273"/>
    </row>
    <row r="22" spans="1:20" s="277" customFormat="1" ht="21" customHeight="1" thickBot="1">
      <c r="A22" s="238" t="s">
        <v>13</v>
      </c>
      <c r="B22" s="162">
        <f>+SUM(B7:B21)</f>
        <v>1500</v>
      </c>
      <c r="C22" s="162">
        <f aca="true" t="shared" si="1" ref="C22:K22">+SUM(C7:C21)</f>
        <v>931.62</v>
      </c>
      <c r="D22" s="162">
        <f t="shared" si="1"/>
        <v>405282.25999999995</v>
      </c>
      <c r="E22" s="162">
        <f t="shared" si="1"/>
        <v>13241.63</v>
      </c>
      <c r="F22" s="162">
        <f t="shared" si="1"/>
        <v>15705.67</v>
      </c>
      <c r="G22" s="162">
        <f t="shared" si="1"/>
        <v>202263.97999999998</v>
      </c>
      <c r="H22" s="162">
        <f t="shared" si="1"/>
        <v>30000</v>
      </c>
      <c r="I22" s="162">
        <f t="shared" si="1"/>
        <v>359503.12999999995</v>
      </c>
      <c r="J22" s="162">
        <f t="shared" si="1"/>
        <v>56019.09</v>
      </c>
      <c r="K22" s="162">
        <f t="shared" si="1"/>
        <v>1084447.38</v>
      </c>
      <c r="L22" s="273"/>
      <c r="M22" s="276"/>
      <c r="N22" s="276"/>
      <c r="O22" s="276"/>
      <c r="P22" s="276"/>
      <c r="Q22" s="276"/>
      <c r="R22" s="276"/>
      <c r="S22" s="276"/>
      <c r="T22" s="276"/>
    </row>
    <row r="23" spans="1:12" s="267" customFormat="1" ht="20.25" customHeight="1" thickTop="1">
      <c r="A23" s="267" t="s">
        <v>157</v>
      </c>
      <c r="L23" s="273"/>
    </row>
    <row r="24" s="267" customFormat="1" ht="11.25"/>
    <row r="25" s="267" customFormat="1" ht="11.25"/>
    <row r="26" s="267" customFormat="1" ht="11.25"/>
    <row r="27" s="267" customFormat="1" ht="11.25"/>
    <row r="28" s="267" customFormat="1" ht="11.25"/>
    <row r="29" s="267" customFormat="1" ht="11.25"/>
    <row r="30" s="267" customFormat="1" ht="11.25"/>
    <row r="31" s="267" customFormat="1" ht="11.25"/>
    <row r="32" s="267" customFormat="1" ht="11.25"/>
    <row r="33" s="267" customFormat="1" ht="11.25"/>
    <row r="34" s="267" customFormat="1" ht="11.25"/>
    <row r="35" s="267" customFormat="1" ht="11.25"/>
    <row r="36" s="267" customFormat="1" ht="11.25"/>
    <row r="37" s="267" customFormat="1" ht="11.25"/>
    <row r="38" s="267" customFormat="1" ht="11.25"/>
    <row r="39" s="267" customFormat="1" ht="11.25"/>
    <row r="40" s="267" customFormat="1" ht="11.25"/>
    <row r="41" s="267" customFormat="1" ht="11.25"/>
    <row r="42" s="267" customFormat="1" ht="11.25"/>
    <row r="43" s="267" customFormat="1" ht="11.25"/>
    <row r="44" s="267" customFormat="1" ht="11.25"/>
    <row r="45" s="267" customFormat="1" ht="11.25"/>
    <row r="46" s="267" customFormat="1" ht="11.25"/>
    <row r="47" s="267" customFormat="1" ht="11.25"/>
    <row r="48" s="267" customFormat="1" ht="11.25"/>
    <row r="49" s="267" customFormat="1" ht="11.25"/>
    <row r="50" s="267" customFormat="1" ht="11.25"/>
    <row r="51" s="267" customFormat="1" ht="11.25"/>
    <row r="52" s="267" customFormat="1" ht="11.25"/>
    <row r="53" s="267" customFormat="1" ht="11.25"/>
    <row r="54" s="267" customFormat="1" ht="11.25"/>
    <row r="55" s="267" customFormat="1" ht="11.25"/>
    <row r="56" s="267" customFormat="1" ht="11.25"/>
    <row r="57" s="267" customFormat="1" ht="11.25"/>
    <row r="58" s="267" customFormat="1" ht="11.25"/>
    <row r="59" s="267" customFormat="1" ht="11.25"/>
    <row r="60" s="267" customFormat="1" ht="11.25"/>
    <row r="61" s="267" customFormat="1" ht="11.25"/>
    <row r="62" s="267" customFormat="1" ht="11.25"/>
    <row r="63" s="267" customFormat="1" ht="11.25"/>
    <row r="64" s="267" customFormat="1" ht="11.25"/>
    <row r="65" s="267" customFormat="1" ht="11.25"/>
    <row r="66" s="267" customFormat="1" ht="11.25"/>
    <row r="67" s="267" customFormat="1" ht="11.25"/>
    <row r="68" s="267" customFormat="1" ht="11.25"/>
    <row r="69" s="267" customFormat="1" ht="11.25"/>
    <row r="70" s="267" customFormat="1" ht="11.25"/>
    <row r="71" s="267" customFormat="1" ht="11.25"/>
    <row r="72" s="267" customFormat="1" ht="11.25"/>
    <row r="73" s="267" customFormat="1" ht="11.25"/>
    <row r="74" s="267" customFormat="1" ht="11.25"/>
    <row r="75" s="267" customFormat="1" ht="11.25"/>
    <row r="76" s="267" customFormat="1" ht="11.25"/>
    <row r="77" s="267" customFormat="1" ht="11.25"/>
    <row r="78" s="267" customFormat="1" ht="11.25"/>
    <row r="79" s="267" customFormat="1" ht="11.25"/>
    <row r="80" s="267" customFormat="1" ht="11.25"/>
    <row r="81" s="267" customFormat="1" ht="11.25"/>
    <row r="82" s="267" customFormat="1" ht="11.25"/>
    <row r="83" s="267" customFormat="1" ht="11.25"/>
    <row r="84" s="267" customFormat="1" ht="11.25"/>
    <row r="85" s="267" customFormat="1" ht="11.25"/>
    <row r="86" s="267" customFormat="1" ht="11.25"/>
    <row r="87" s="267" customFormat="1" ht="11.25"/>
    <row r="88" s="267" customFormat="1" ht="11.25"/>
    <row r="89" s="267" customFormat="1" ht="11.25"/>
    <row r="90" s="267" customFormat="1" ht="11.25"/>
    <row r="91" s="267" customFormat="1" ht="11.25"/>
    <row r="92" s="267" customFormat="1" ht="11.25"/>
    <row r="93" s="267" customFormat="1" ht="11.25"/>
    <row r="94" s="267" customFormat="1" ht="11.25"/>
    <row r="95" s="267" customFormat="1" ht="11.25"/>
    <row r="96" s="267" customFormat="1" ht="11.25"/>
    <row r="97" s="267" customFormat="1" ht="11.25"/>
    <row r="98" s="267" customFormat="1" ht="11.25"/>
    <row r="99" s="267" customFormat="1" ht="11.25"/>
    <row r="100" s="267" customFormat="1" ht="11.25"/>
    <row r="101" s="267" customFormat="1" ht="11.25"/>
    <row r="102" s="267" customFormat="1" ht="11.25"/>
    <row r="103" s="267" customFormat="1" ht="11.25"/>
    <row r="104" s="267" customFormat="1" ht="11.25"/>
    <row r="105" s="267" customFormat="1" ht="11.25"/>
    <row r="106" s="267" customFormat="1" ht="11.25"/>
    <row r="107" s="267" customFormat="1" ht="11.25"/>
    <row r="108" s="267" customFormat="1" ht="11.25"/>
    <row r="109" s="267" customFormat="1" ht="11.25"/>
    <row r="110" s="267" customFormat="1" ht="11.25"/>
    <row r="111" s="267" customFormat="1" ht="11.25"/>
    <row r="112" s="267" customFormat="1" ht="11.25"/>
    <row r="113" s="267" customFormat="1" ht="11.25"/>
    <row r="114" s="267" customFormat="1" ht="11.25"/>
    <row r="115" s="267" customFormat="1" ht="11.25"/>
    <row r="116" s="267" customFormat="1" ht="11.25"/>
    <row r="117" s="267" customFormat="1" ht="11.25"/>
    <row r="118" s="267" customFormat="1" ht="11.25"/>
    <row r="119" s="267" customFormat="1" ht="11.25"/>
    <row r="120" s="267" customFormat="1" ht="11.25"/>
    <row r="121" s="267" customFormat="1" ht="11.25"/>
    <row r="122" s="267" customFormat="1" ht="11.25"/>
    <row r="123" s="267" customFormat="1" ht="11.25"/>
    <row r="124" s="267" customFormat="1" ht="11.25"/>
    <row r="125" s="267" customFormat="1" ht="11.25"/>
    <row r="126" s="267" customFormat="1" ht="11.25"/>
    <row r="127" s="267" customFormat="1" ht="11.25"/>
    <row r="128" s="267" customFormat="1" ht="11.25"/>
    <row r="129" s="267" customFormat="1" ht="11.25"/>
    <row r="130" s="267" customFormat="1" ht="11.25"/>
    <row r="131" s="267" customFormat="1" ht="11.25"/>
    <row r="132" s="267" customFormat="1" ht="11.25"/>
    <row r="133" s="267" customFormat="1" ht="11.25"/>
    <row r="134" s="267" customFormat="1" ht="11.25"/>
    <row r="135" s="267" customFormat="1" ht="11.25"/>
    <row r="136" s="267" customFormat="1" ht="11.25"/>
    <row r="137" s="267" customFormat="1" ht="11.25"/>
    <row r="138" s="267" customFormat="1" ht="11.25"/>
    <row r="139" s="267" customFormat="1" ht="11.25"/>
    <row r="140" s="267" customFormat="1" ht="11.25"/>
    <row r="141" s="267" customFormat="1" ht="11.25"/>
    <row r="142" s="267" customFormat="1" ht="11.25"/>
    <row r="143" s="267" customFormat="1" ht="11.25"/>
    <row r="144" s="267" customFormat="1" ht="11.25"/>
    <row r="145" s="267" customFormat="1" ht="11.25"/>
    <row r="146" s="267" customFormat="1" ht="11.25"/>
    <row r="147" s="267" customFormat="1" ht="11.25"/>
    <row r="148" s="267" customFormat="1" ht="11.25"/>
    <row r="149" s="267" customFormat="1" ht="11.25"/>
    <row r="150" s="267" customFormat="1" ht="11.25"/>
    <row r="151" s="267" customFormat="1" ht="11.25"/>
    <row r="152" s="267" customFormat="1" ht="11.25"/>
    <row r="153" s="267" customFormat="1" ht="11.25"/>
    <row r="154" s="267" customFormat="1" ht="11.25"/>
    <row r="155" s="267" customFormat="1" ht="11.25"/>
    <row r="156" s="267" customFormat="1" ht="11.25"/>
    <row r="157" s="267" customFormat="1" ht="11.25"/>
    <row r="158" s="267" customFormat="1" ht="11.25"/>
    <row r="159" s="267" customFormat="1" ht="11.25"/>
    <row r="160" s="267" customFormat="1" ht="11.25"/>
    <row r="161" s="267" customFormat="1" ht="11.25"/>
    <row r="162" s="267" customFormat="1" ht="11.25"/>
    <row r="163" s="267" customFormat="1" ht="11.25"/>
    <row r="164" s="267" customFormat="1" ht="11.25"/>
    <row r="165" s="267" customFormat="1" ht="11.25"/>
    <row r="166" s="267" customFormat="1" ht="11.25"/>
    <row r="167" s="267" customFormat="1" ht="11.25"/>
    <row r="168" s="267" customFormat="1" ht="11.25"/>
    <row r="169" s="267" customFormat="1" ht="11.25"/>
    <row r="170" s="267" customFormat="1" ht="11.25"/>
    <row r="171" s="267" customFormat="1" ht="11.25"/>
    <row r="172" s="267" customFormat="1" ht="11.25"/>
    <row r="173" s="267" customFormat="1" ht="11.25"/>
    <row r="174" s="267" customFormat="1" ht="11.25"/>
    <row r="175" s="267" customFormat="1" ht="11.25"/>
    <row r="176" s="267" customFormat="1" ht="11.25"/>
    <row r="177" s="267" customFormat="1" ht="11.25"/>
    <row r="178" s="267" customFormat="1" ht="11.25"/>
    <row r="179" s="267" customFormat="1" ht="11.25"/>
    <row r="180" s="267" customFormat="1" ht="11.25"/>
    <row r="181" s="267" customFormat="1" ht="11.25"/>
    <row r="182" s="267" customFormat="1" ht="11.25"/>
    <row r="183" s="267" customFormat="1" ht="11.25"/>
    <row r="184" s="267" customFormat="1" ht="11.25"/>
    <row r="185" s="267" customFormat="1" ht="11.25"/>
    <row r="186" s="267" customFormat="1" ht="11.25"/>
    <row r="187" s="267" customFormat="1" ht="11.25"/>
    <row r="188" s="267" customFormat="1" ht="11.25"/>
    <row r="189" s="267" customFormat="1" ht="11.25"/>
    <row r="190" s="267" customFormat="1" ht="11.25"/>
    <row r="191" s="267" customFormat="1" ht="11.25"/>
    <row r="192" s="267" customFormat="1" ht="11.25"/>
    <row r="193" s="267" customFormat="1" ht="11.25"/>
    <row r="194" s="267" customFormat="1" ht="11.25"/>
    <row r="195" s="267" customFormat="1" ht="11.25"/>
    <row r="196" s="267" customFormat="1" ht="11.25"/>
    <row r="197" s="267" customFormat="1" ht="11.25"/>
    <row r="198" s="267" customFormat="1" ht="11.25"/>
    <row r="199" s="267" customFormat="1" ht="11.25"/>
    <row r="200" s="267" customFormat="1" ht="11.25"/>
    <row r="201" s="267" customFormat="1" ht="11.25"/>
    <row r="202" s="267" customFormat="1" ht="11.25"/>
    <row r="203" s="267" customFormat="1" ht="11.25"/>
    <row r="204" s="267" customFormat="1" ht="11.25"/>
    <row r="205" s="267" customFormat="1" ht="11.25"/>
    <row r="206" s="267" customFormat="1" ht="11.25"/>
    <row r="207" s="267" customFormat="1" ht="11.25"/>
    <row r="208" s="267" customFormat="1" ht="11.25"/>
    <row r="209" s="267" customFormat="1" ht="11.25"/>
    <row r="210" s="267" customFormat="1" ht="11.25"/>
    <row r="211" s="267" customFormat="1" ht="11.25"/>
    <row r="212" s="267" customFormat="1" ht="11.25"/>
    <row r="213" s="267" customFormat="1" ht="11.25"/>
    <row r="214" s="267" customFormat="1" ht="11.25"/>
    <row r="215" s="267" customFormat="1" ht="11.25"/>
    <row r="216" s="267" customFormat="1" ht="11.25"/>
    <row r="217" s="267" customFormat="1" ht="11.25"/>
    <row r="218" s="267" customFormat="1" ht="11.25"/>
    <row r="219" s="267" customFormat="1" ht="11.25"/>
    <row r="220" s="267" customFormat="1" ht="11.25"/>
    <row r="221" s="267" customFormat="1" ht="11.25"/>
    <row r="222" s="267" customFormat="1" ht="11.25"/>
    <row r="223" s="267" customFormat="1" ht="11.25"/>
    <row r="224" s="267" customFormat="1" ht="11.25"/>
    <row r="225" s="267" customFormat="1" ht="11.25"/>
    <row r="226" s="267" customFormat="1" ht="11.25"/>
    <row r="227" s="267" customFormat="1" ht="11.25"/>
    <row r="228" s="267" customFormat="1" ht="11.25"/>
    <row r="229" s="267" customFormat="1" ht="11.25"/>
    <row r="230" s="267" customFormat="1" ht="11.25"/>
    <row r="231" s="267" customFormat="1" ht="11.25"/>
    <row r="232" s="267" customFormat="1" ht="11.25"/>
    <row r="233" s="267" customFormat="1" ht="11.25"/>
    <row r="234" s="267" customFormat="1" ht="11.25"/>
    <row r="235" s="267" customFormat="1" ht="11.25"/>
    <row r="236" s="267" customFormat="1" ht="11.25"/>
    <row r="237" s="267" customFormat="1" ht="11.25"/>
    <row r="238" s="267" customFormat="1" ht="11.25"/>
    <row r="239" s="267" customFormat="1" ht="11.25"/>
    <row r="240" s="267" customFormat="1" ht="11.25"/>
    <row r="241" s="267" customFormat="1" ht="11.25"/>
    <row r="242" s="267" customFormat="1" ht="11.25"/>
    <row r="243" s="267" customFormat="1" ht="11.25"/>
    <row r="244" s="267" customFormat="1" ht="11.25"/>
    <row r="245" s="267" customFormat="1" ht="11.25"/>
    <row r="246" s="267" customFormat="1" ht="11.25"/>
    <row r="247" s="267" customFormat="1" ht="11.25"/>
    <row r="248" s="267" customFormat="1" ht="11.25"/>
    <row r="249" s="267" customFormat="1" ht="11.25"/>
    <row r="250" s="267" customFormat="1" ht="11.25"/>
    <row r="251" s="267" customFormat="1" ht="11.25"/>
    <row r="252" s="267" customFormat="1" ht="11.25"/>
    <row r="253" s="267" customFormat="1" ht="11.25"/>
    <row r="254" s="267" customFormat="1" ht="11.25"/>
    <row r="255" s="267" customFormat="1" ht="11.25"/>
    <row r="256" s="267" customFormat="1" ht="11.25"/>
    <row r="257" s="267" customFormat="1" ht="11.25"/>
    <row r="258" s="267" customFormat="1" ht="11.25"/>
    <row r="259" s="267" customFormat="1" ht="11.25"/>
    <row r="260" s="267" customFormat="1" ht="11.25"/>
    <row r="261" s="267" customFormat="1" ht="11.25"/>
    <row r="262" s="267" customFormat="1" ht="11.25"/>
    <row r="263" s="267" customFormat="1" ht="11.25"/>
    <row r="264" s="267" customFormat="1" ht="11.25"/>
    <row r="265" s="267" customFormat="1" ht="11.25"/>
    <row r="266" s="267" customFormat="1" ht="11.25"/>
    <row r="267" s="267" customFormat="1" ht="11.25"/>
    <row r="268" s="267" customFormat="1" ht="11.25"/>
    <row r="269" s="267" customFormat="1" ht="11.25"/>
    <row r="270" s="267" customFormat="1" ht="11.25"/>
    <row r="271" s="267" customFormat="1" ht="11.25"/>
    <row r="272" s="267" customFormat="1" ht="11.25"/>
    <row r="273" s="267" customFormat="1" ht="11.25"/>
    <row r="274" s="267" customFormat="1" ht="11.25"/>
    <row r="275" s="267" customFormat="1" ht="11.25"/>
    <row r="276" s="267" customFormat="1" ht="11.25"/>
    <row r="277" s="267" customFormat="1" ht="11.25"/>
    <row r="278" s="267" customFormat="1" ht="11.25"/>
    <row r="279" s="267" customFormat="1" ht="11.25"/>
    <row r="280" s="267" customFormat="1" ht="11.25"/>
    <row r="281" s="267" customFormat="1" ht="11.25"/>
    <row r="282" s="267" customFormat="1" ht="11.25"/>
    <row r="283" s="267" customFormat="1" ht="11.25"/>
    <row r="284" s="267" customFormat="1" ht="11.25"/>
    <row r="285" s="267" customFormat="1" ht="11.25"/>
    <row r="286" s="267" customFormat="1" ht="11.25"/>
    <row r="287" s="267" customFormat="1" ht="11.25"/>
    <row r="288" s="267" customFormat="1" ht="11.25"/>
    <row r="289" s="267" customFormat="1" ht="11.25"/>
    <row r="290" s="267" customFormat="1" ht="11.25"/>
    <row r="291" s="267" customFormat="1" ht="11.25"/>
    <row r="292" s="267" customFormat="1" ht="11.25"/>
    <row r="293" s="267" customFormat="1" ht="11.25"/>
    <row r="294" s="267" customFormat="1" ht="11.25"/>
    <row r="295" s="267" customFormat="1" ht="11.25"/>
    <row r="296" s="267" customFormat="1" ht="11.25"/>
    <row r="297" s="267" customFormat="1" ht="11.25"/>
    <row r="298" s="267" customFormat="1" ht="11.25"/>
    <row r="299" s="267" customFormat="1" ht="11.25"/>
    <row r="300" s="267" customFormat="1" ht="11.25"/>
    <row r="301" s="267" customFormat="1" ht="11.25"/>
    <row r="302" s="267" customFormat="1" ht="11.25"/>
    <row r="303" s="267" customFormat="1" ht="11.25"/>
    <row r="304" s="267" customFormat="1" ht="11.25"/>
    <row r="305" s="267" customFormat="1" ht="11.25"/>
    <row r="306" s="267" customFormat="1" ht="11.25"/>
    <row r="307" s="267" customFormat="1" ht="11.25"/>
    <row r="308" s="267" customFormat="1" ht="11.25"/>
    <row r="309" s="267" customFormat="1" ht="11.25"/>
    <row r="310" s="267" customFormat="1" ht="11.25"/>
    <row r="311" s="267" customFormat="1" ht="11.25"/>
    <row r="312" s="267" customFormat="1" ht="11.25"/>
    <row r="313" s="267" customFormat="1" ht="11.25"/>
    <row r="314" s="267" customFormat="1" ht="11.25"/>
    <row r="315" s="267" customFormat="1" ht="11.25"/>
    <row r="316" s="267" customFormat="1" ht="11.25"/>
    <row r="317" s="267" customFormat="1" ht="11.25"/>
    <row r="318" s="267" customFormat="1" ht="11.25"/>
    <row r="319" s="267" customFormat="1" ht="11.25"/>
    <row r="320" s="267" customFormat="1" ht="11.25"/>
    <row r="321" s="267" customFormat="1" ht="11.25"/>
    <row r="322" s="267" customFormat="1" ht="11.25"/>
    <row r="323" s="267" customFormat="1" ht="11.25"/>
    <row r="324" s="267" customFormat="1" ht="11.25"/>
    <row r="325" s="267" customFormat="1" ht="11.25"/>
    <row r="326" s="267" customFormat="1" ht="11.25"/>
    <row r="327" s="267" customFormat="1" ht="11.25"/>
    <row r="328" s="267" customFormat="1" ht="11.25"/>
    <row r="329" s="267" customFormat="1" ht="11.25"/>
    <row r="330" s="267" customFormat="1" ht="11.25"/>
    <row r="331" s="267" customFormat="1" ht="11.25"/>
    <row r="332" s="267" customFormat="1" ht="11.25"/>
    <row r="333" s="267" customFormat="1" ht="11.25"/>
    <row r="334" s="267" customFormat="1" ht="11.25"/>
    <row r="335" s="267" customFormat="1" ht="11.25"/>
    <row r="336" s="267" customFormat="1" ht="11.25"/>
    <row r="337" s="267" customFormat="1" ht="11.25"/>
    <row r="338" s="267" customFormat="1" ht="11.25"/>
    <row r="339" s="267" customFormat="1" ht="11.25"/>
    <row r="340" s="267" customFormat="1" ht="11.25"/>
    <row r="341" s="267" customFormat="1" ht="11.25"/>
    <row r="342" s="267" customFormat="1" ht="11.25"/>
    <row r="343" s="267" customFormat="1" ht="11.25"/>
    <row r="344" s="267" customFormat="1" ht="11.25"/>
    <row r="345" s="267" customFormat="1" ht="11.25"/>
    <row r="346" s="267" customFormat="1" ht="11.25"/>
    <row r="347" s="267" customFormat="1" ht="11.25"/>
    <row r="348" s="267" customFormat="1" ht="11.25"/>
    <row r="349" s="267" customFormat="1" ht="11.25"/>
    <row r="350" s="267" customFormat="1" ht="11.25"/>
    <row r="351" s="267" customFormat="1" ht="11.25"/>
    <row r="352" s="267" customFormat="1" ht="11.25"/>
    <row r="353" s="267" customFormat="1" ht="11.25"/>
    <row r="354" s="267" customFormat="1" ht="11.25"/>
    <row r="355" s="267" customFormat="1" ht="11.25"/>
    <row r="356" s="267" customFormat="1" ht="11.25"/>
    <row r="357" s="267" customFormat="1" ht="11.25"/>
    <row r="358" s="267" customFormat="1" ht="11.25"/>
    <row r="359" s="267" customFormat="1" ht="11.25"/>
    <row r="360" s="267" customFormat="1" ht="11.25"/>
    <row r="361" s="267" customFormat="1" ht="11.25"/>
    <row r="362" s="267" customFormat="1" ht="11.25"/>
    <row r="363" s="267" customFormat="1" ht="11.25"/>
    <row r="364" s="267" customFormat="1" ht="11.25"/>
    <row r="365" s="267" customFormat="1" ht="11.25"/>
    <row r="366" s="267" customFormat="1" ht="11.25"/>
    <row r="367" s="267" customFormat="1" ht="11.25"/>
    <row r="368" s="267" customFormat="1" ht="11.25"/>
    <row r="369" s="267" customFormat="1" ht="11.25"/>
    <row r="370" s="267" customFormat="1" ht="11.25"/>
    <row r="371" s="267" customFormat="1" ht="11.25"/>
    <row r="372" s="267" customFormat="1" ht="11.25"/>
    <row r="373" s="267" customFormat="1" ht="11.25"/>
    <row r="374" s="267" customFormat="1" ht="11.25"/>
    <row r="375" s="267" customFormat="1" ht="11.25"/>
    <row r="376" s="267" customFormat="1" ht="11.25"/>
    <row r="377" s="267" customFormat="1" ht="11.25"/>
    <row r="378" s="267" customFormat="1" ht="11.25"/>
    <row r="379" s="267" customFormat="1" ht="11.25"/>
    <row r="380" s="267" customFormat="1" ht="11.25"/>
    <row r="381" s="267" customFormat="1" ht="11.25"/>
    <row r="382" s="267" customFormat="1" ht="11.25"/>
    <row r="383" s="267" customFormat="1" ht="11.25"/>
    <row r="384" s="267" customFormat="1" ht="11.25"/>
    <row r="385" s="267" customFormat="1" ht="11.25"/>
    <row r="386" s="267" customFormat="1" ht="11.25"/>
    <row r="387" s="267" customFormat="1" ht="11.25"/>
    <row r="388" s="267" customFormat="1" ht="11.25"/>
    <row r="389" s="267" customFormat="1" ht="11.25"/>
    <row r="390" s="267" customFormat="1" ht="11.25"/>
    <row r="391" s="267" customFormat="1" ht="11.25"/>
    <row r="392" s="267" customFormat="1" ht="11.25"/>
    <row r="393" s="267" customFormat="1" ht="11.25"/>
    <row r="394" s="267" customFormat="1" ht="11.25"/>
    <row r="395" s="267" customFormat="1" ht="11.25"/>
    <row r="396" s="267" customFormat="1" ht="11.25"/>
    <row r="397" s="267" customFormat="1" ht="11.25"/>
    <row r="398" s="267" customFormat="1" ht="11.25"/>
    <row r="399" s="267" customFormat="1" ht="11.25"/>
    <row r="400" s="267" customFormat="1" ht="11.25"/>
    <row r="401" s="267" customFormat="1" ht="11.25"/>
    <row r="402" s="267" customFormat="1" ht="11.25"/>
    <row r="403" s="267" customFormat="1" ht="11.25"/>
    <row r="404" s="267" customFormat="1" ht="11.25"/>
    <row r="405" s="267" customFormat="1" ht="11.25"/>
    <row r="406" s="267" customFormat="1" ht="11.25"/>
    <row r="407" s="267" customFormat="1" ht="11.25"/>
    <row r="408" s="267" customFormat="1" ht="11.25"/>
    <row r="409" s="267" customFormat="1" ht="11.25"/>
    <row r="410" s="267" customFormat="1" ht="11.25"/>
    <row r="411" s="267" customFormat="1" ht="11.25"/>
    <row r="412" s="267" customFormat="1" ht="11.25"/>
    <row r="413" s="267" customFormat="1" ht="11.25"/>
    <row r="414" s="267" customFormat="1" ht="11.25"/>
    <row r="415" s="267" customFormat="1" ht="11.25"/>
    <row r="416" s="267" customFormat="1" ht="11.25"/>
    <row r="417" s="267" customFormat="1" ht="11.25"/>
    <row r="418" s="267" customFormat="1" ht="11.25"/>
    <row r="419" s="267" customFormat="1" ht="11.25"/>
    <row r="420" s="267" customFormat="1" ht="11.25"/>
    <row r="421" s="267" customFormat="1" ht="11.25"/>
    <row r="422" s="267" customFormat="1" ht="11.25"/>
    <row r="423" s="267" customFormat="1" ht="11.25"/>
    <row r="424" s="267" customFormat="1" ht="11.25"/>
    <row r="425" s="267" customFormat="1" ht="11.25"/>
    <row r="426" s="267" customFormat="1" ht="11.25"/>
    <row r="427" s="267" customFormat="1" ht="11.25"/>
    <row r="428" s="267" customFormat="1" ht="11.25"/>
    <row r="429" s="267" customFormat="1" ht="11.25"/>
    <row r="430" s="267" customFormat="1" ht="11.25"/>
    <row r="431" s="267" customFormat="1" ht="11.25"/>
    <row r="432" s="267" customFormat="1" ht="11.25"/>
    <row r="433" s="267" customFormat="1" ht="11.25"/>
    <row r="434" s="267" customFormat="1" ht="11.25"/>
    <row r="435" s="267" customFormat="1" ht="11.25"/>
    <row r="436" s="267" customFormat="1" ht="11.25"/>
    <row r="437" s="267" customFormat="1" ht="11.25"/>
    <row r="438" s="267" customFormat="1" ht="11.25"/>
    <row r="439" s="267" customFormat="1" ht="11.25"/>
    <row r="440" s="267" customFormat="1" ht="11.25"/>
    <row r="441" s="267" customFormat="1" ht="11.25"/>
    <row r="442" s="267" customFormat="1" ht="11.25"/>
    <row r="443" s="267" customFormat="1" ht="11.25"/>
    <row r="444" s="267" customFormat="1" ht="11.25"/>
    <row r="445" s="267" customFormat="1" ht="11.25"/>
    <row r="446" s="267" customFormat="1" ht="11.25"/>
    <row r="447" s="267" customFormat="1" ht="11.25"/>
    <row r="448" s="267" customFormat="1" ht="11.25"/>
    <row r="449" s="267" customFormat="1" ht="11.25"/>
    <row r="450" s="267" customFormat="1" ht="11.25"/>
    <row r="451" s="267" customFormat="1" ht="11.25"/>
    <row r="452" s="267" customFormat="1" ht="11.25"/>
    <row r="453" s="267" customFormat="1" ht="11.25"/>
    <row r="454" s="267" customFormat="1" ht="11.25"/>
    <row r="455" s="267" customFormat="1" ht="11.25"/>
  </sheetData>
  <sheetProtection/>
  <mergeCells count="3">
    <mergeCell ref="A1:K1"/>
    <mergeCell ref="A2:K2"/>
    <mergeCell ref="A3:K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43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12.421875" style="0" customWidth="1"/>
    <col min="4" max="4" width="13.421875" style="0" customWidth="1"/>
    <col min="5" max="5" width="13.57421875" style="0" customWidth="1"/>
    <col min="6" max="7" width="11.8515625" style="0" customWidth="1"/>
    <col min="8" max="8" width="12.140625" style="0" customWidth="1"/>
    <col min="9" max="9" width="14.140625" style="0" customWidth="1"/>
    <col min="10" max="10" width="13.57421875" style="390" bestFit="1" customWidth="1"/>
    <col min="11" max="11" width="19.57421875" style="390" customWidth="1"/>
    <col min="12" max="14" width="11.421875" style="390" customWidth="1"/>
  </cols>
  <sheetData>
    <row r="1" spans="1:14" s="17" customFormat="1" ht="11.25">
      <c r="A1" s="955" t="s">
        <v>45</v>
      </c>
      <c r="B1" s="955"/>
      <c r="C1" s="955"/>
      <c r="D1" s="955"/>
      <c r="E1" s="955"/>
      <c r="F1" s="955"/>
      <c r="G1" s="955"/>
      <c r="H1" s="955"/>
      <c r="I1" s="955"/>
      <c r="J1" s="721"/>
      <c r="K1" s="721"/>
      <c r="L1" s="721"/>
      <c r="M1" s="721"/>
      <c r="N1" s="721"/>
    </row>
    <row r="2" spans="1:14" ht="12.75">
      <c r="A2" s="955" t="s">
        <v>46</v>
      </c>
      <c r="B2" s="955"/>
      <c r="C2" s="955"/>
      <c r="D2" s="955"/>
      <c r="E2" s="955"/>
      <c r="F2" s="955"/>
      <c r="G2" s="955"/>
      <c r="H2" s="955"/>
      <c r="I2" s="955"/>
      <c r="J2" s="722"/>
      <c r="K2" s="722"/>
      <c r="L2" s="722"/>
      <c r="M2" s="722"/>
      <c r="N2" s="722"/>
    </row>
    <row r="3" spans="1:14" ht="0.75" customHeight="1">
      <c r="A3" s="727"/>
      <c r="B3" s="727"/>
      <c r="C3" s="727"/>
      <c r="D3" s="727"/>
      <c r="E3" s="727"/>
      <c r="F3" s="727"/>
      <c r="G3" s="727"/>
      <c r="H3" s="727"/>
      <c r="I3" s="727"/>
      <c r="J3" s="722"/>
      <c r="K3" s="722"/>
      <c r="L3" s="722"/>
      <c r="M3" s="722"/>
      <c r="N3" s="722"/>
    </row>
    <row r="4" spans="1:9" ht="12.75">
      <c r="A4" s="18"/>
      <c r="B4" s="18"/>
      <c r="C4" s="18"/>
      <c r="D4" s="19"/>
      <c r="E4" s="19"/>
      <c r="F4" s="19"/>
      <c r="G4" s="19"/>
      <c r="H4" s="19"/>
      <c r="I4" s="19"/>
    </row>
    <row r="5" spans="1:10" ht="13.5" thickBot="1">
      <c r="A5" s="20"/>
      <c r="B5" s="20"/>
      <c r="C5" s="20"/>
      <c r="D5" s="20"/>
      <c r="E5" s="20"/>
      <c r="F5" s="20"/>
      <c r="G5" s="20"/>
      <c r="H5" s="20"/>
      <c r="I5" s="21" t="s">
        <v>10</v>
      </c>
      <c r="J5" s="337"/>
    </row>
    <row r="6" spans="1:9" ht="69.75" customHeight="1" thickTop="1">
      <c r="A6" s="23" t="s">
        <v>11</v>
      </c>
      <c r="B6" s="24" t="s">
        <v>612</v>
      </c>
      <c r="C6" s="23" t="s">
        <v>613</v>
      </c>
      <c r="D6" s="25" t="s">
        <v>270</v>
      </c>
      <c r="E6" s="24" t="s">
        <v>614</v>
      </c>
      <c r="F6" s="23" t="s">
        <v>615</v>
      </c>
      <c r="G6" s="401" t="s">
        <v>271</v>
      </c>
      <c r="H6" s="401" t="s">
        <v>272</v>
      </c>
      <c r="I6" s="23" t="s">
        <v>13</v>
      </c>
    </row>
    <row r="7" spans="1:14" s="93" customFormat="1" ht="12" customHeight="1">
      <c r="A7" s="111" t="s">
        <v>14</v>
      </c>
      <c r="B7" s="157">
        <v>95086.17585000001</v>
      </c>
      <c r="C7" s="157">
        <v>433442</v>
      </c>
      <c r="D7" s="157">
        <v>1474235</v>
      </c>
      <c r="E7" s="157">
        <v>459187</v>
      </c>
      <c r="F7" s="157">
        <v>208752</v>
      </c>
      <c r="G7" s="582">
        <v>33.91322</v>
      </c>
      <c r="H7" s="157">
        <v>20838</v>
      </c>
      <c r="I7" s="120">
        <f>SUM(B7:H7)</f>
        <v>2691574.08907</v>
      </c>
      <c r="J7" s="723"/>
      <c r="K7" s="388"/>
      <c r="L7" s="724"/>
      <c r="M7" s="725"/>
      <c r="N7" s="388"/>
    </row>
    <row r="8" spans="1:14" s="93" customFormat="1" ht="12" customHeight="1">
      <c r="A8" s="111" t="s">
        <v>15</v>
      </c>
      <c r="B8" s="157">
        <v>17387.53209</v>
      </c>
      <c r="C8" s="157">
        <v>127870</v>
      </c>
      <c r="D8" s="157">
        <v>178690</v>
      </c>
      <c r="E8" s="157">
        <v>73030</v>
      </c>
      <c r="F8" s="157">
        <v>53881</v>
      </c>
      <c r="G8" s="582">
        <v>340.49322</v>
      </c>
      <c r="H8" s="157">
        <v>584</v>
      </c>
      <c r="I8" s="120">
        <f aca="true" t="shared" si="0" ref="I8:I21">SUM(B8:H8)</f>
        <v>451783.02531</v>
      </c>
      <c r="J8" s="388"/>
      <c r="K8" s="388"/>
      <c r="L8" s="724"/>
      <c r="M8" s="725"/>
      <c r="N8" s="388"/>
    </row>
    <row r="9" spans="1:14" s="93" customFormat="1" ht="12" customHeight="1">
      <c r="A9" s="111" t="s">
        <v>16</v>
      </c>
      <c r="B9" s="157">
        <v>53741.88441</v>
      </c>
      <c r="C9" s="157">
        <v>364207</v>
      </c>
      <c r="D9" s="157">
        <v>1058358</v>
      </c>
      <c r="E9" s="157">
        <v>389809</v>
      </c>
      <c r="F9" s="157">
        <v>150285</v>
      </c>
      <c r="G9" s="582">
        <v>1215.03267</v>
      </c>
      <c r="H9" s="157">
        <v>-33918</v>
      </c>
      <c r="I9" s="120">
        <f t="shared" si="0"/>
        <v>1983697.91708</v>
      </c>
      <c r="J9" s="388"/>
      <c r="K9" s="388"/>
      <c r="L9" s="724"/>
      <c r="M9" s="725"/>
      <c r="N9" s="388"/>
    </row>
    <row r="10" spans="1:14" s="93" customFormat="1" ht="12" customHeight="1">
      <c r="A10" s="220" t="s">
        <v>17</v>
      </c>
      <c r="B10" s="157">
        <v>6337.09726</v>
      </c>
      <c r="C10" s="157">
        <v>99883</v>
      </c>
      <c r="D10" s="157">
        <v>83909</v>
      </c>
      <c r="E10" s="157">
        <v>26401</v>
      </c>
      <c r="F10" s="157">
        <v>25223</v>
      </c>
      <c r="G10" s="582">
        <v>17.035120000000003</v>
      </c>
      <c r="H10" s="157">
        <v>819</v>
      </c>
      <c r="I10" s="120">
        <f t="shared" si="0"/>
        <v>242589.13238</v>
      </c>
      <c r="J10" s="388"/>
      <c r="K10" s="388"/>
      <c r="L10" s="724"/>
      <c r="M10" s="725"/>
      <c r="N10" s="388"/>
    </row>
    <row r="11" spans="1:14" s="93" customFormat="1" ht="12" customHeight="1">
      <c r="A11" s="111" t="s">
        <v>18</v>
      </c>
      <c r="B11" s="157">
        <v>6761.955660000001</v>
      </c>
      <c r="C11" s="157">
        <v>38101</v>
      </c>
      <c r="D11" s="157">
        <v>71002</v>
      </c>
      <c r="E11" s="157">
        <v>22519</v>
      </c>
      <c r="F11" s="157">
        <v>14541</v>
      </c>
      <c r="G11" s="582">
        <v>0</v>
      </c>
      <c r="H11" s="157">
        <v>0</v>
      </c>
      <c r="I11" s="120">
        <f t="shared" si="0"/>
        <v>152924.95566</v>
      </c>
      <c r="J11" s="388"/>
      <c r="K11" s="388"/>
      <c r="L11" s="724"/>
      <c r="M11" s="725"/>
      <c r="N11" s="388"/>
    </row>
    <row r="12" spans="1:14" s="93" customFormat="1" ht="12" customHeight="1">
      <c r="A12" s="111" t="s">
        <v>19</v>
      </c>
      <c r="B12" s="157">
        <v>2764.8179</v>
      </c>
      <c r="C12" s="157">
        <v>20998</v>
      </c>
      <c r="D12" s="157">
        <v>26231</v>
      </c>
      <c r="E12" s="157">
        <v>6204</v>
      </c>
      <c r="F12" s="157">
        <v>7826</v>
      </c>
      <c r="G12" s="582">
        <v>0</v>
      </c>
      <c r="H12" s="157">
        <v>0</v>
      </c>
      <c r="I12" s="120">
        <f t="shared" si="0"/>
        <v>64023.8179</v>
      </c>
      <c r="J12" s="388"/>
      <c r="K12" s="388"/>
      <c r="L12" s="724"/>
      <c r="M12" s="725"/>
      <c r="N12" s="388"/>
    </row>
    <row r="13" spans="1:14" s="93" customFormat="1" ht="12" customHeight="1">
      <c r="A13" s="111" t="s">
        <v>20</v>
      </c>
      <c r="B13" s="157">
        <v>10706.25158</v>
      </c>
      <c r="C13" s="157">
        <v>61238</v>
      </c>
      <c r="D13" s="157">
        <v>132420</v>
      </c>
      <c r="E13" s="157">
        <v>60940</v>
      </c>
      <c r="F13" s="157">
        <v>30781</v>
      </c>
      <c r="G13" s="582">
        <v>24.237709999999996</v>
      </c>
      <c r="H13" s="157">
        <v>-895</v>
      </c>
      <c r="I13" s="120">
        <f t="shared" si="0"/>
        <v>295214.48929</v>
      </c>
      <c r="J13" s="388"/>
      <c r="K13" s="388"/>
      <c r="L13" s="724"/>
      <c r="M13" s="725"/>
      <c r="N13" s="388"/>
    </row>
    <row r="14" spans="1:14" s="93" customFormat="1" ht="12" customHeight="1">
      <c r="A14" s="111" t="s">
        <v>21</v>
      </c>
      <c r="B14" s="157">
        <v>46693.76803</v>
      </c>
      <c r="C14" s="157">
        <v>248723</v>
      </c>
      <c r="D14" s="157">
        <v>826815</v>
      </c>
      <c r="E14" s="157">
        <v>225009</v>
      </c>
      <c r="F14" s="157">
        <v>137738</v>
      </c>
      <c r="G14" s="582">
        <v>305.88441000000006</v>
      </c>
      <c r="H14" s="157">
        <v>-17808</v>
      </c>
      <c r="I14" s="120">
        <f t="shared" si="0"/>
        <v>1467476.6524399999</v>
      </c>
      <c r="J14" s="388"/>
      <c r="K14" s="388"/>
      <c r="L14" s="724"/>
      <c r="M14" s="725"/>
      <c r="N14" s="388"/>
    </row>
    <row r="15" spans="1:14" s="93" customFormat="1" ht="12" customHeight="1">
      <c r="A15" s="111" t="s">
        <v>22</v>
      </c>
      <c r="B15" s="157">
        <v>10602.957289999998</v>
      </c>
      <c r="C15" s="157">
        <v>170725</v>
      </c>
      <c r="D15" s="157">
        <v>113382</v>
      </c>
      <c r="E15" s="157">
        <v>56243</v>
      </c>
      <c r="F15" s="157">
        <v>40579</v>
      </c>
      <c r="G15" s="582">
        <v>28.25071</v>
      </c>
      <c r="H15" s="157">
        <v>-3</v>
      </c>
      <c r="I15" s="120">
        <f t="shared" si="0"/>
        <v>391557.208</v>
      </c>
      <c r="J15" s="388"/>
      <c r="K15" s="388"/>
      <c r="L15" s="724"/>
      <c r="M15" s="725"/>
      <c r="N15" s="388"/>
    </row>
    <row r="16" spans="1:14" s="93" customFormat="1" ht="12" customHeight="1">
      <c r="A16" s="111" t="s">
        <v>23</v>
      </c>
      <c r="B16" s="157">
        <v>10703.03658</v>
      </c>
      <c r="C16" s="157">
        <v>70705</v>
      </c>
      <c r="D16" s="157">
        <v>198617</v>
      </c>
      <c r="E16" s="157">
        <v>89642</v>
      </c>
      <c r="F16" s="157">
        <v>42723</v>
      </c>
      <c r="G16" s="582">
        <v>205.9323</v>
      </c>
      <c r="H16" s="157">
        <v>0</v>
      </c>
      <c r="I16" s="120">
        <f t="shared" si="0"/>
        <v>412595.96888</v>
      </c>
      <c r="J16" s="388"/>
      <c r="K16" s="388"/>
      <c r="L16" s="724"/>
      <c r="M16" s="725"/>
      <c r="N16" s="388"/>
    </row>
    <row r="17" spans="1:14" s="93" customFormat="1" ht="12" customHeight="1">
      <c r="A17" s="111" t="s">
        <v>24</v>
      </c>
      <c r="B17" s="157">
        <v>0</v>
      </c>
      <c r="C17" s="157">
        <v>36052</v>
      </c>
      <c r="D17" s="157">
        <v>235564</v>
      </c>
      <c r="E17" s="157">
        <v>61770</v>
      </c>
      <c r="F17" s="157">
        <v>57686</v>
      </c>
      <c r="G17" s="582">
        <v>0</v>
      </c>
      <c r="H17" s="157">
        <v>0</v>
      </c>
      <c r="I17" s="120">
        <f t="shared" si="0"/>
        <v>391072</v>
      </c>
      <c r="J17" s="388"/>
      <c r="K17" s="388"/>
      <c r="L17" s="724"/>
      <c r="M17" s="725"/>
      <c r="N17" s="388"/>
    </row>
    <row r="18" spans="1:14" s="93" customFormat="1" ht="12" customHeight="1">
      <c r="A18" s="111" t="s">
        <v>25</v>
      </c>
      <c r="B18" s="157">
        <v>4542.85561</v>
      </c>
      <c r="C18" s="157">
        <v>36431</v>
      </c>
      <c r="D18" s="157">
        <v>64056</v>
      </c>
      <c r="E18" s="157">
        <v>28568</v>
      </c>
      <c r="F18" s="157">
        <v>23922</v>
      </c>
      <c r="G18" s="582">
        <v>49.63942000000001</v>
      </c>
      <c r="H18" s="157">
        <v>0</v>
      </c>
      <c r="I18" s="120">
        <f t="shared" si="0"/>
        <v>157569.49503</v>
      </c>
      <c r="J18" s="388"/>
      <c r="K18" s="388"/>
      <c r="L18" s="724"/>
      <c r="M18" s="725"/>
      <c r="N18" s="388"/>
    </row>
    <row r="19" spans="1:14" s="93" customFormat="1" ht="12" customHeight="1">
      <c r="A19" s="111" t="s">
        <v>26</v>
      </c>
      <c r="B19" s="157">
        <v>16521.5664</v>
      </c>
      <c r="C19" s="157">
        <v>97255</v>
      </c>
      <c r="D19" s="157">
        <v>508465</v>
      </c>
      <c r="E19" s="157">
        <v>110205</v>
      </c>
      <c r="F19" s="157">
        <v>33268</v>
      </c>
      <c r="G19" s="582">
        <v>1.5</v>
      </c>
      <c r="H19" s="157">
        <v>0</v>
      </c>
      <c r="I19" s="120">
        <f t="shared" si="0"/>
        <v>765716.0664</v>
      </c>
      <c r="J19" s="388"/>
      <c r="K19" s="388"/>
      <c r="L19" s="724"/>
      <c r="M19" s="725"/>
      <c r="N19" s="388"/>
    </row>
    <row r="20" spans="1:14" s="93" customFormat="1" ht="12" customHeight="1">
      <c r="A20" s="111" t="s">
        <v>27</v>
      </c>
      <c r="B20" s="157">
        <v>131277.75016</v>
      </c>
      <c r="C20" s="157">
        <v>410899</v>
      </c>
      <c r="D20" s="157">
        <v>1005160</v>
      </c>
      <c r="E20" s="157">
        <v>366616</v>
      </c>
      <c r="F20" s="157">
        <v>146275</v>
      </c>
      <c r="G20" s="582">
        <v>40.023869999999995</v>
      </c>
      <c r="H20" s="157">
        <v>-2455</v>
      </c>
      <c r="I20" s="120">
        <f t="shared" si="0"/>
        <v>2057812.77403</v>
      </c>
      <c r="J20" s="388"/>
      <c r="K20" s="388"/>
      <c r="L20" s="724"/>
      <c r="M20" s="725"/>
      <c r="N20" s="388"/>
    </row>
    <row r="21" spans="1:14" s="93" customFormat="1" ht="12" customHeight="1">
      <c r="A21" s="111" t="s">
        <v>28</v>
      </c>
      <c r="B21" s="157">
        <v>15820.24136</v>
      </c>
      <c r="C21" s="157">
        <v>194767</v>
      </c>
      <c r="D21" s="157">
        <v>182464</v>
      </c>
      <c r="E21" s="157">
        <v>75155</v>
      </c>
      <c r="F21" s="157">
        <v>60224</v>
      </c>
      <c r="G21" s="582">
        <v>264.62814000000003</v>
      </c>
      <c r="H21" s="157">
        <v>-814</v>
      </c>
      <c r="I21" s="404">
        <f t="shared" si="0"/>
        <v>527880.8695</v>
      </c>
      <c r="J21" s="388"/>
      <c r="K21" s="388"/>
      <c r="L21" s="724"/>
      <c r="M21" s="725"/>
      <c r="N21" s="388"/>
    </row>
    <row r="22" spans="1:14" s="93" customFormat="1" ht="21" customHeight="1" thickBot="1">
      <c r="A22" s="26" t="s">
        <v>13</v>
      </c>
      <c r="B22" s="118">
        <f aca="true" t="shared" si="1" ref="B22:H22">SUM(B7:B21)</f>
        <v>428947.89018000005</v>
      </c>
      <c r="C22" s="118">
        <f t="shared" si="1"/>
        <v>2411296</v>
      </c>
      <c r="D22" s="118">
        <f t="shared" si="1"/>
        <v>6159368</v>
      </c>
      <c r="E22" s="118">
        <f t="shared" si="1"/>
        <v>2051298</v>
      </c>
      <c r="F22" s="118">
        <f t="shared" si="1"/>
        <v>1033704</v>
      </c>
      <c r="G22" s="118">
        <f t="shared" si="1"/>
        <v>2526.5707900000007</v>
      </c>
      <c r="H22" s="403">
        <f t="shared" si="1"/>
        <v>-33652</v>
      </c>
      <c r="I22" s="282">
        <f>SUM(I7:I21)</f>
        <v>12053488.460970001</v>
      </c>
      <c r="J22" s="388"/>
      <c r="K22" s="726"/>
      <c r="L22" s="724"/>
      <c r="M22" s="725"/>
      <c r="N22" s="388"/>
    </row>
    <row r="23" spans="1:14" s="93" customFormat="1" ht="32.25" customHeight="1" thickTop="1">
      <c r="A23" s="965" t="s">
        <v>481</v>
      </c>
      <c r="B23" s="965"/>
      <c r="C23" s="965"/>
      <c r="D23" s="965"/>
      <c r="E23" s="965"/>
      <c r="F23" s="965"/>
      <c r="G23" s="965"/>
      <c r="H23" s="965"/>
      <c r="I23" s="965"/>
      <c r="J23" s="388"/>
      <c r="K23" s="429"/>
      <c r="L23" s="388"/>
      <c r="M23" s="388"/>
      <c r="N23" s="388"/>
    </row>
    <row r="24" spans="1:14" s="93" customFormat="1" ht="16.5" customHeight="1">
      <c r="A24" s="414"/>
      <c r="C24" s="414"/>
      <c r="D24" s="414"/>
      <c r="E24" s="414"/>
      <c r="F24" s="414"/>
      <c r="G24" s="414"/>
      <c r="H24" s="414"/>
      <c r="I24" s="282"/>
      <c r="J24" s="429"/>
      <c r="K24" s="429"/>
      <c r="L24" s="388"/>
      <c r="M24" s="388"/>
      <c r="N24" s="388"/>
    </row>
    <row r="25" spans="1:11" s="388" customFormat="1" ht="21.75" customHeight="1">
      <c r="A25" s="964"/>
      <c r="B25" s="964"/>
      <c r="C25" s="964"/>
      <c r="D25" s="964"/>
      <c r="E25" s="964"/>
      <c r="F25" s="964"/>
      <c r="G25" s="964"/>
      <c r="H25" s="964"/>
      <c r="I25" s="964"/>
      <c r="K25" s="429"/>
    </row>
    <row r="26" spans="1:11" s="390" customFormat="1" ht="15" customHeight="1">
      <c r="A26" s="396"/>
      <c r="B26" s="480"/>
      <c r="C26" s="396"/>
      <c r="D26" s="396"/>
      <c r="E26" s="396"/>
      <c r="F26" s="396"/>
      <c r="G26" s="396"/>
      <c r="H26" s="396"/>
      <c r="I26" s="396"/>
      <c r="K26" s="391"/>
    </row>
    <row r="27" spans="1:9" s="390" customFormat="1" ht="12.75">
      <c r="A27" s="481"/>
      <c r="B27" s="482"/>
      <c r="C27" s="396"/>
      <c r="D27" s="396"/>
      <c r="E27" s="396"/>
      <c r="F27" s="396"/>
      <c r="G27" s="396"/>
      <c r="H27" s="396"/>
      <c r="I27" s="397"/>
    </row>
    <row r="28" spans="1:11" s="390" customFormat="1" ht="12.75">
      <c r="A28" s="483"/>
      <c r="B28" s="484"/>
      <c r="C28" s="396"/>
      <c r="D28" s="396"/>
      <c r="E28" s="396"/>
      <c r="F28" s="396"/>
      <c r="G28" s="396"/>
      <c r="H28" s="396"/>
      <c r="I28" s="396"/>
      <c r="K28" s="391"/>
    </row>
    <row r="29" spans="1:9" s="390" customFormat="1" ht="12.75">
      <c r="A29" s="483"/>
      <c r="B29" s="484"/>
      <c r="C29" s="396"/>
      <c r="D29" s="396"/>
      <c r="E29" s="396"/>
      <c r="F29" s="396"/>
      <c r="G29" s="396"/>
      <c r="H29" s="396"/>
      <c r="I29" s="396"/>
    </row>
    <row r="30" spans="1:9" s="390" customFormat="1" ht="12.75">
      <c r="A30" s="483"/>
      <c r="B30" s="484"/>
      <c r="C30" s="396"/>
      <c r="D30" s="396"/>
      <c r="E30" s="396"/>
      <c r="F30" s="396"/>
      <c r="G30" s="396"/>
      <c r="H30" s="396"/>
      <c r="I30" s="396"/>
    </row>
    <row r="31" spans="1:9" s="390" customFormat="1" ht="12.75">
      <c r="A31" s="402"/>
      <c r="B31" s="484"/>
      <c r="C31" s="396"/>
      <c r="D31" s="396"/>
      <c r="E31" s="396"/>
      <c r="F31" s="396"/>
      <c r="G31" s="396"/>
      <c r="H31" s="396"/>
      <c r="I31" s="397"/>
    </row>
    <row r="32" spans="1:9" s="390" customFormat="1" ht="12.75">
      <c r="A32" s="483"/>
      <c r="B32" s="484"/>
      <c r="C32" s="396"/>
      <c r="D32" s="396"/>
      <c r="E32" s="396"/>
      <c r="F32" s="396"/>
      <c r="G32" s="396"/>
      <c r="H32" s="396"/>
      <c r="I32" s="396"/>
    </row>
    <row r="33" spans="1:2" s="390" customFormat="1" ht="12.75">
      <c r="A33" s="430"/>
      <c r="B33" s="431"/>
    </row>
    <row r="34" spans="1:2" s="390" customFormat="1" ht="12.75">
      <c r="A34" s="430"/>
      <c r="B34" s="431"/>
    </row>
    <row r="35" spans="1:2" s="390" customFormat="1" ht="12.75">
      <c r="A35" s="430"/>
      <c r="B35" s="431"/>
    </row>
    <row r="36" spans="1:2" s="390" customFormat="1" ht="12.75">
      <c r="A36" s="430"/>
      <c r="B36" s="431"/>
    </row>
    <row r="37" spans="1:2" s="390" customFormat="1" ht="12.75">
      <c r="A37" s="430"/>
      <c r="B37" s="431"/>
    </row>
    <row r="38" spans="1:2" s="390" customFormat="1" ht="12.75">
      <c r="A38" s="430"/>
      <c r="B38" s="431"/>
    </row>
    <row r="39" spans="1:2" s="390" customFormat="1" ht="12.75">
      <c r="A39" s="430"/>
      <c r="B39" s="431"/>
    </row>
    <row r="40" spans="1:2" s="390" customFormat="1" ht="12.75">
      <c r="A40" s="430"/>
      <c r="B40" s="431"/>
    </row>
    <row r="41" spans="1:2" s="390" customFormat="1" ht="12.75">
      <c r="A41" s="430"/>
      <c r="B41" s="431"/>
    </row>
    <row r="42" spans="1:2" s="390" customFormat="1" ht="12.75">
      <c r="A42" s="430"/>
      <c r="B42" s="431"/>
    </row>
    <row r="43" spans="1:3" s="390" customFormat="1" ht="13.5" thickBot="1">
      <c r="A43" s="432"/>
      <c r="B43" s="431"/>
      <c r="C43" s="431"/>
    </row>
    <row r="44" ht="13.5" thickTop="1"/>
  </sheetData>
  <sheetProtection/>
  <mergeCells count="4">
    <mergeCell ref="A25:I25"/>
    <mergeCell ref="A23:I23"/>
    <mergeCell ref="A2:I2"/>
    <mergeCell ref="A1:I1"/>
  </mergeCells>
  <printOptions horizontalCentered="1" verticalCentered="1"/>
  <pageMargins left="0.7480314960629921" right="0.7480314960629921" top="1.5748031496062993" bottom="0.3937007874015748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J2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9.57421875" style="269" customWidth="1"/>
    <col min="2" max="2" width="11.57421875" style="269" customWidth="1"/>
    <col min="3" max="3" width="16.8515625" style="269" customWidth="1"/>
    <col min="4" max="4" width="14.28125" style="269" customWidth="1"/>
    <col min="5" max="5" width="12.7109375" style="269" customWidth="1"/>
    <col min="6" max="6" width="12.57421875" style="269" customWidth="1"/>
    <col min="7" max="16384" width="11.421875" style="269" customWidth="1"/>
  </cols>
  <sheetData>
    <row r="1" spans="1:6" s="267" customFormat="1" ht="21" customHeight="1">
      <c r="A1" s="1027" t="s">
        <v>213</v>
      </c>
      <c r="B1" s="1027"/>
      <c r="C1" s="1027"/>
      <c r="D1" s="1027"/>
      <c r="E1" s="529"/>
      <c r="F1" s="266"/>
    </row>
    <row r="2" spans="1:6" s="267" customFormat="1" ht="30" customHeight="1">
      <c r="A2" s="1027" t="s">
        <v>160</v>
      </c>
      <c r="B2" s="1027"/>
      <c r="C2" s="1027"/>
      <c r="D2" s="1027"/>
      <c r="E2" s="529"/>
      <c r="F2" s="266"/>
    </row>
    <row r="3" spans="1:5" s="53" customFormat="1" ht="26.25" customHeight="1">
      <c r="A3" s="1027" t="s">
        <v>387</v>
      </c>
      <c r="B3" s="1027"/>
      <c r="C3" s="1027"/>
      <c r="D3" s="1027"/>
      <c r="E3" s="529"/>
    </row>
    <row r="4" spans="1:5" s="53" customFormat="1" ht="6" customHeight="1">
      <c r="A4" s="163"/>
      <c r="B4" s="720"/>
      <c r="C4" s="720"/>
      <c r="D4" s="720"/>
      <c r="E4" s="720"/>
    </row>
    <row r="5" spans="1:4" ht="19.5" customHeight="1" thickBot="1">
      <c r="A5" s="268"/>
      <c r="B5" s="268"/>
      <c r="C5" s="268"/>
      <c r="D5" s="257" t="s">
        <v>10</v>
      </c>
    </row>
    <row r="6" spans="1:5" ht="45" customHeight="1" thickTop="1">
      <c r="A6" s="59" t="s">
        <v>94</v>
      </c>
      <c r="B6" s="58" t="s">
        <v>210</v>
      </c>
      <c r="C6" s="58" t="s">
        <v>476</v>
      </c>
      <c r="D6" s="58" t="s">
        <v>13</v>
      </c>
      <c r="E6" s="710"/>
    </row>
    <row r="7" spans="1:6" s="267" customFormat="1" ht="12.75" customHeight="1">
      <c r="A7" s="267" t="s">
        <v>14</v>
      </c>
      <c r="B7" s="255">
        <v>50254.1</v>
      </c>
      <c r="C7" s="255">
        <v>7933.209999999999</v>
      </c>
      <c r="D7" s="271">
        <f aca="true" t="shared" si="0" ref="D7:D21">SUM(B7:C7)</f>
        <v>58187.31</v>
      </c>
      <c r="E7" s="711"/>
      <c r="F7" s="272"/>
    </row>
    <row r="8" spans="1:6" s="267" customFormat="1" ht="12.75" customHeight="1">
      <c r="A8" s="267" t="s">
        <v>15</v>
      </c>
      <c r="B8" s="255">
        <v>13214.81</v>
      </c>
      <c r="C8" s="255">
        <v>13461.09</v>
      </c>
      <c r="D8" s="271">
        <f t="shared" si="0"/>
        <v>26675.9</v>
      </c>
      <c r="E8" s="271"/>
      <c r="F8" s="272"/>
    </row>
    <row r="9" spans="1:6" s="267" customFormat="1" ht="12.75" customHeight="1">
      <c r="A9" s="267" t="s">
        <v>16</v>
      </c>
      <c r="B9" s="255">
        <v>30179.06</v>
      </c>
      <c r="C9" s="255">
        <v>38010.020000000004</v>
      </c>
      <c r="D9" s="271">
        <f t="shared" si="0"/>
        <v>68189.08</v>
      </c>
      <c r="E9" s="271"/>
      <c r="F9" s="272"/>
    </row>
    <row r="10" spans="1:6" s="267" customFormat="1" ht="12.75" customHeight="1">
      <c r="A10" s="267" t="s">
        <v>17</v>
      </c>
      <c r="B10" s="255">
        <v>11437.14</v>
      </c>
      <c r="C10" s="255">
        <v>6115.240000000001</v>
      </c>
      <c r="D10" s="271">
        <f t="shared" si="0"/>
        <v>17552.38</v>
      </c>
      <c r="E10" s="271"/>
      <c r="F10" s="272"/>
    </row>
    <row r="11" spans="1:6" s="267" customFormat="1" ht="12.75" customHeight="1">
      <c r="A11" s="267" t="s">
        <v>18</v>
      </c>
      <c r="B11" s="255">
        <v>6585.02</v>
      </c>
      <c r="C11" s="255">
        <v>3426.32</v>
      </c>
      <c r="D11" s="271">
        <f t="shared" si="0"/>
        <v>10011.34</v>
      </c>
      <c r="E11" s="271"/>
      <c r="F11" s="272"/>
    </row>
    <row r="12" spans="1:6" s="267" customFormat="1" ht="12.75" customHeight="1">
      <c r="A12" s="267" t="s">
        <v>19</v>
      </c>
      <c r="B12" s="255">
        <v>5223.82</v>
      </c>
      <c r="C12" s="255">
        <v>1512.8700000000001</v>
      </c>
      <c r="D12" s="271">
        <f t="shared" si="0"/>
        <v>6736.69</v>
      </c>
      <c r="E12" s="271"/>
      <c r="F12" s="272"/>
    </row>
    <row r="13" spans="1:6" s="267" customFormat="1" ht="12.75" customHeight="1">
      <c r="A13" s="267" t="s">
        <v>20</v>
      </c>
      <c r="B13" s="255">
        <v>13732.34</v>
      </c>
      <c r="C13" s="255">
        <v>4427.4800000000005</v>
      </c>
      <c r="D13" s="271">
        <f t="shared" si="0"/>
        <v>18159.82</v>
      </c>
      <c r="E13" s="271"/>
      <c r="F13" s="272"/>
    </row>
    <row r="14" spans="1:6" s="267" customFormat="1" ht="12.75" customHeight="1">
      <c r="A14" s="267" t="s">
        <v>21</v>
      </c>
      <c r="B14" s="255">
        <v>33570.84</v>
      </c>
      <c r="C14" s="255">
        <v>12136.449999999999</v>
      </c>
      <c r="D14" s="271">
        <f t="shared" si="0"/>
        <v>45707.28999999999</v>
      </c>
      <c r="E14" s="271"/>
      <c r="F14" s="272"/>
    </row>
    <row r="15" spans="1:6" s="267" customFormat="1" ht="12.75" customHeight="1">
      <c r="A15" s="267" t="s">
        <v>22</v>
      </c>
      <c r="B15" s="255">
        <v>13170.04</v>
      </c>
      <c r="C15" s="255">
        <v>13036.95</v>
      </c>
      <c r="D15" s="271">
        <f t="shared" si="0"/>
        <v>26206.99</v>
      </c>
      <c r="E15" s="271"/>
      <c r="F15" s="272"/>
    </row>
    <row r="16" spans="1:6" s="267" customFormat="1" ht="12.75" customHeight="1">
      <c r="A16" s="267" t="s">
        <v>98</v>
      </c>
      <c r="B16" s="255">
        <v>12273.92</v>
      </c>
      <c r="C16" s="255">
        <v>14138.23</v>
      </c>
      <c r="D16" s="271">
        <f t="shared" si="0"/>
        <v>26412.15</v>
      </c>
      <c r="E16" s="271"/>
      <c r="F16" s="272"/>
    </row>
    <row r="17" spans="1:6" s="267" customFormat="1" ht="12.75" customHeight="1">
      <c r="A17" s="267" t="s">
        <v>24</v>
      </c>
      <c r="B17" s="255">
        <v>18133.59</v>
      </c>
      <c r="C17" s="255">
        <v>24686.4</v>
      </c>
      <c r="D17" s="271">
        <f t="shared" si="0"/>
        <v>42819.990000000005</v>
      </c>
      <c r="E17" s="271"/>
      <c r="F17" s="272"/>
    </row>
    <row r="18" spans="1:6" s="267" customFormat="1" ht="12.75" customHeight="1">
      <c r="A18" s="267" t="s">
        <v>25</v>
      </c>
      <c r="B18" s="255">
        <v>6385.05</v>
      </c>
      <c r="C18" s="255">
        <v>8982.369999999999</v>
      </c>
      <c r="D18" s="271">
        <f t="shared" si="0"/>
        <v>15367.419999999998</v>
      </c>
      <c r="E18" s="271"/>
      <c r="F18" s="272"/>
    </row>
    <row r="19" spans="1:7" s="267" customFormat="1" ht="12.75" customHeight="1">
      <c r="A19" s="267" t="s">
        <v>26</v>
      </c>
      <c r="B19" s="255">
        <v>5822.54</v>
      </c>
      <c r="C19" s="255">
        <v>2329.7999999999997</v>
      </c>
      <c r="D19" s="271">
        <f t="shared" si="0"/>
        <v>8152.34</v>
      </c>
      <c r="E19" s="271"/>
      <c r="F19" s="272"/>
      <c r="G19" s="714"/>
    </row>
    <row r="20" spans="1:6" s="267" customFormat="1" ht="12.75" customHeight="1">
      <c r="A20" s="267" t="s">
        <v>27</v>
      </c>
      <c r="B20" s="255">
        <v>38477.53</v>
      </c>
      <c r="C20" s="255">
        <v>5775.37</v>
      </c>
      <c r="D20" s="271">
        <f t="shared" si="0"/>
        <v>44252.9</v>
      </c>
      <c r="E20" s="271"/>
      <c r="F20" s="272"/>
    </row>
    <row r="21" spans="1:6" s="267" customFormat="1" ht="12.75" customHeight="1">
      <c r="A21" s="274" t="s">
        <v>28</v>
      </c>
      <c r="B21" s="255">
        <v>18703.8</v>
      </c>
      <c r="C21" s="255">
        <v>21147.96</v>
      </c>
      <c r="D21" s="271">
        <f t="shared" si="0"/>
        <v>39851.759999999995</v>
      </c>
      <c r="E21" s="271"/>
      <c r="F21" s="272"/>
    </row>
    <row r="22" spans="1:36" s="241" customFormat="1" ht="21" customHeight="1" thickBot="1">
      <c r="A22" s="238" t="s">
        <v>13</v>
      </c>
      <c r="B22" s="171">
        <f>SUM(B7:B21)</f>
        <v>277163.60000000003</v>
      </c>
      <c r="C22" s="171">
        <f>SUM(C7:C21)</f>
        <v>177119.75999999995</v>
      </c>
      <c r="D22" s="162">
        <f>SUM(D7:D21)</f>
        <v>454283.36000000004</v>
      </c>
      <c r="E22" s="713"/>
      <c r="F22" s="239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</row>
    <row r="23" spans="1:5" s="267" customFormat="1" ht="20.25" customHeight="1" thickTop="1">
      <c r="A23" s="267" t="s">
        <v>157</v>
      </c>
      <c r="E23" s="712"/>
    </row>
    <row r="24" s="267" customFormat="1" ht="11.25">
      <c r="E24" s="255"/>
    </row>
  </sheetData>
  <sheetProtection/>
  <mergeCells count="3">
    <mergeCell ref="A1:D1"/>
    <mergeCell ref="A2:D2"/>
    <mergeCell ref="A3:D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S24"/>
  <sheetViews>
    <sheetView showGridLines="0" zoomScalePageLayoutView="0" workbookViewId="0" topLeftCell="A1">
      <selection activeCell="A1" sqref="A1:K1"/>
    </sheetView>
  </sheetViews>
  <sheetFormatPr defaultColWidth="11.421875" defaultRowHeight="12.75"/>
  <cols>
    <col min="1" max="1" width="19.57421875" style="269" customWidth="1"/>
    <col min="2" max="2" width="7.57421875" style="269" customWidth="1"/>
    <col min="3" max="3" width="8.7109375" style="269" customWidth="1"/>
    <col min="4" max="4" width="9.00390625" style="269" customWidth="1"/>
    <col min="5" max="5" width="10.421875" style="269" customWidth="1"/>
    <col min="6" max="6" width="11.8515625" style="269" customWidth="1"/>
    <col min="7" max="7" width="14.8515625" style="269" customWidth="1"/>
    <col min="8" max="8" width="11.8515625" style="269" customWidth="1"/>
    <col min="9" max="9" width="12.8515625" style="269" customWidth="1"/>
    <col min="10" max="10" width="12.7109375" style="269" customWidth="1"/>
    <col min="11" max="16384" width="11.421875" style="269" customWidth="1"/>
  </cols>
  <sheetData>
    <row r="1" spans="1:11" s="267" customFormat="1" ht="11.25">
      <c r="A1" s="1027" t="s">
        <v>213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</row>
    <row r="2" spans="1:11" s="267" customFormat="1" ht="21.75" customHeight="1">
      <c r="A2" s="1027" t="s">
        <v>170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</row>
    <row r="3" spans="1:11" s="53" customFormat="1" ht="26.25" customHeight="1">
      <c r="A3" s="1027" t="s">
        <v>388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</row>
    <row r="4" spans="1:10" s="53" customFormat="1" ht="6" customHeight="1">
      <c r="A4" s="163"/>
      <c r="B4" s="720"/>
      <c r="C4" s="720"/>
      <c r="D4" s="720"/>
      <c r="E4" s="720"/>
      <c r="F4" s="720"/>
      <c r="G4" s="720"/>
      <c r="H4" s="720"/>
      <c r="I4" s="720"/>
      <c r="J4" s="720"/>
    </row>
    <row r="5" spans="1:11" ht="12" thickBot="1">
      <c r="A5" s="268"/>
      <c r="B5" s="268"/>
      <c r="C5" s="268"/>
      <c r="D5" s="268"/>
      <c r="E5" s="268"/>
      <c r="F5" s="268"/>
      <c r="G5" s="268"/>
      <c r="H5" s="268"/>
      <c r="I5" s="268"/>
      <c r="K5" s="275" t="s">
        <v>10</v>
      </c>
    </row>
    <row r="6" spans="1:11" ht="45" customHeight="1" thickTop="1">
      <c r="A6" s="59" t="s">
        <v>94</v>
      </c>
      <c r="B6" s="237" t="s">
        <v>208</v>
      </c>
      <c r="C6" s="170" t="s">
        <v>209</v>
      </c>
      <c r="D6" s="237" t="s">
        <v>210</v>
      </c>
      <c r="E6" s="236" t="s">
        <v>474</v>
      </c>
      <c r="F6" s="170" t="s">
        <v>475</v>
      </c>
      <c r="G6" s="58" t="s">
        <v>476</v>
      </c>
      <c r="H6" s="174" t="s">
        <v>477</v>
      </c>
      <c r="I6" s="174" t="s">
        <v>617</v>
      </c>
      <c r="J6" s="237" t="s">
        <v>211</v>
      </c>
      <c r="K6" s="237" t="s">
        <v>13</v>
      </c>
    </row>
    <row r="7" spans="1:11" s="267" customFormat="1" ht="12.75" customHeight="1">
      <c r="A7" s="267" t="s">
        <v>14</v>
      </c>
      <c r="B7" s="255">
        <v>0</v>
      </c>
      <c r="C7" s="255">
        <v>99.8</v>
      </c>
      <c r="D7" s="255">
        <v>0</v>
      </c>
      <c r="E7" s="255">
        <v>716.52</v>
      </c>
      <c r="F7" s="255">
        <v>0</v>
      </c>
      <c r="G7" s="255">
        <v>69.12</v>
      </c>
      <c r="H7" s="255">
        <v>0</v>
      </c>
      <c r="I7" s="255">
        <v>126750.18</v>
      </c>
      <c r="J7" s="255">
        <v>0</v>
      </c>
      <c r="K7" s="271">
        <f>SUM(B7:J7)</f>
        <v>127635.62</v>
      </c>
    </row>
    <row r="8" spans="1:11" s="267" customFormat="1" ht="12.75" customHeight="1">
      <c r="A8" s="267" t="s">
        <v>15</v>
      </c>
      <c r="B8" s="255">
        <v>0</v>
      </c>
      <c r="C8" s="255">
        <v>99.94</v>
      </c>
      <c r="D8" s="255">
        <v>0</v>
      </c>
      <c r="E8" s="255">
        <v>0</v>
      </c>
      <c r="F8" s="255">
        <v>0</v>
      </c>
      <c r="G8" s="255">
        <v>0</v>
      </c>
      <c r="H8" s="255">
        <v>0</v>
      </c>
      <c r="I8" s="255">
        <v>14612.299999999997</v>
      </c>
      <c r="J8" s="255">
        <v>0</v>
      </c>
      <c r="K8" s="271">
        <f aca="true" t="shared" si="0" ref="K8:K21">SUM(B8:J8)</f>
        <v>14712.239999999998</v>
      </c>
    </row>
    <row r="9" spans="1:11" s="267" customFormat="1" ht="12.75" customHeight="1">
      <c r="A9" s="267" t="s">
        <v>16</v>
      </c>
      <c r="B9" s="255">
        <v>0</v>
      </c>
      <c r="C9" s="255">
        <v>49.73</v>
      </c>
      <c r="D9" s="255">
        <v>66.9</v>
      </c>
      <c r="E9" s="255">
        <v>46.67</v>
      </c>
      <c r="F9" s="255">
        <v>0</v>
      </c>
      <c r="G9" s="255">
        <v>0</v>
      </c>
      <c r="H9" s="255">
        <v>0</v>
      </c>
      <c r="I9" s="255">
        <v>43785.3</v>
      </c>
      <c r="J9" s="255">
        <v>12269.09</v>
      </c>
      <c r="K9" s="271">
        <f t="shared" si="0"/>
        <v>56217.69</v>
      </c>
    </row>
    <row r="10" spans="1:11" s="267" customFormat="1" ht="12.75" customHeight="1">
      <c r="A10" s="267" t="s">
        <v>17</v>
      </c>
      <c r="B10" s="255">
        <v>0</v>
      </c>
      <c r="C10" s="255">
        <v>0</v>
      </c>
      <c r="D10" s="255">
        <v>0</v>
      </c>
      <c r="E10" s="255">
        <v>0</v>
      </c>
      <c r="F10" s="255">
        <v>100</v>
      </c>
      <c r="G10" s="255">
        <v>0</v>
      </c>
      <c r="H10" s="255">
        <v>0</v>
      </c>
      <c r="I10" s="255">
        <v>5969.6900000000005</v>
      </c>
      <c r="J10" s="255">
        <v>0</v>
      </c>
      <c r="K10" s="271">
        <f t="shared" si="0"/>
        <v>6069.6900000000005</v>
      </c>
    </row>
    <row r="11" spans="1:11" s="267" customFormat="1" ht="12.75" customHeight="1">
      <c r="A11" s="267" t="s">
        <v>18</v>
      </c>
      <c r="B11" s="255">
        <v>0</v>
      </c>
      <c r="C11" s="255">
        <v>0</v>
      </c>
      <c r="D11" s="255">
        <v>0</v>
      </c>
      <c r="E11" s="255">
        <v>9</v>
      </c>
      <c r="F11" s="255">
        <v>0</v>
      </c>
      <c r="G11" s="255">
        <v>0</v>
      </c>
      <c r="H11" s="255">
        <v>0</v>
      </c>
      <c r="I11" s="255">
        <v>6886.95</v>
      </c>
      <c r="J11" s="255">
        <v>0</v>
      </c>
      <c r="K11" s="271">
        <f t="shared" si="0"/>
        <v>6895.95</v>
      </c>
    </row>
    <row r="12" spans="1:11" s="267" customFormat="1" ht="12.75" customHeight="1">
      <c r="A12" s="267" t="s">
        <v>19</v>
      </c>
      <c r="B12" s="255">
        <v>1500</v>
      </c>
      <c r="C12" s="255">
        <v>0</v>
      </c>
      <c r="D12" s="255">
        <v>0</v>
      </c>
      <c r="E12" s="255">
        <v>0</v>
      </c>
      <c r="F12" s="255">
        <v>0</v>
      </c>
      <c r="G12" s="255">
        <v>0</v>
      </c>
      <c r="H12" s="255">
        <v>0</v>
      </c>
      <c r="I12" s="255">
        <v>1278.75</v>
      </c>
      <c r="J12" s="255">
        <v>0</v>
      </c>
      <c r="K12" s="271">
        <f t="shared" si="0"/>
        <v>2778.75</v>
      </c>
    </row>
    <row r="13" spans="1:11" s="267" customFormat="1" ht="12.75" customHeight="1">
      <c r="A13" s="267" t="s">
        <v>20</v>
      </c>
      <c r="B13" s="255">
        <v>0</v>
      </c>
      <c r="C13" s="255">
        <v>123.92</v>
      </c>
      <c r="D13" s="255">
        <v>460</v>
      </c>
      <c r="E13" s="255">
        <v>0</v>
      </c>
      <c r="F13" s="255">
        <v>0</v>
      </c>
      <c r="G13" s="255">
        <v>0</v>
      </c>
      <c r="H13" s="255">
        <v>0</v>
      </c>
      <c r="I13" s="255">
        <v>6514.47</v>
      </c>
      <c r="J13" s="255">
        <v>0</v>
      </c>
      <c r="K13" s="271">
        <f t="shared" si="0"/>
        <v>7098.39</v>
      </c>
    </row>
    <row r="14" spans="1:11" s="267" customFormat="1" ht="12.75" customHeight="1">
      <c r="A14" s="267" t="s">
        <v>21</v>
      </c>
      <c r="B14" s="255">
        <v>0</v>
      </c>
      <c r="C14" s="255">
        <v>226.85999999999999</v>
      </c>
      <c r="D14" s="255">
        <v>0</v>
      </c>
      <c r="E14" s="255">
        <v>29.43</v>
      </c>
      <c r="F14" s="255">
        <v>0</v>
      </c>
      <c r="G14" s="255">
        <v>89</v>
      </c>
      <c r="H14" s="255">
        <v>0</v>
      </c>
      <c r="I14" s="255">
        <v>33394.34</v>
      </c>
      <c r="J14" s="255">
        <v>0</v>
      </c>
      <c r="K14" s="271">
        <f t="shared" si="0"/>
        <v>33739.63</v>
      </c>
    </row>
    <row r="15" spans="1:11" s="267" customFormat="1" ht="12.75" customHeight="1">
      <c r="A15" s="267" t="s">
        <v>22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1500</v>
      </c>
      <c r="H15" s="255">
        <v>30000</v>
      </c>
      <c r="I15" s="255">
        <v>15920.259999999998</v>
      </c>
      <c r="J15" s="255">
        <v>0</v>
      </c>
      <c r="K15" s="271">
        <f t="shared" si="0"/>
        <v>47420.259999999995</v>
      </c>
    </row>
    <row r="16" spans="1:11" s="267" customFormat="1" ht="12.75" customHeight="1">
      <c r="A16" s="267" t="s">
        <v>98</v>
      </c>
      <c r="B16" s="255">
        <v>0</v>
      </c>
      <c r="C16" s="255">
        <v>0</v>
      </c>
      <c r="D16" s="255">
        <v>1746.76</v>
      </c>
      <c r="E16" s="255">
        <v>0</v>
      </c>
      <c r="F16" s="255">
        <v>0</v>
      </c>
      <c r="G16" s="255">
        <v>4091.12</v>
      </c>
      <c r="H16" s="255">
        <v>0</v>
      </c>
      <c r="I16" s="255">
        <v>3946.8</v>
      </c>
      <c r="J16" s="255">
        <v>0</v>
      </c>
      <c r="K16" s="271">
        <f t="shared" si="0"/>
        <v>9784.68</v>
      </c>
    </row>
    <row r="17" spans="1:11" s="267" customFormat="1" ht="12.75" customHeight="1">
      <c r="A17" s="267" t="s">
        <v>24</v>
      </c>
      <c r="B17" s="255">
        <v>0</v>
      </c>
      <c r="C17" s="255">
        <v>49.99</v>
      </c>
      <c r="D17" s="255">
        <v>125800</v>
      </c>
      <c r="E17" s="255">
        <v>12000</v>
      </c>
      <c r="F17" s="255">
        <v>8000</v>
      </c>
      <c r="G17" s="255">
        <v>14281.08</v>
      </c>
      <c r="H17" s="255">
        <v>0</v>
      </c>
      <c r="I17" s="255">
        <v>3777.8199999999997</v>
      </c>
      <c r="J17" s="255">
        <v>33750</v>
      </c>
      <c r="K17" s="271">
        <f t="shared" si="0"/>
        <v>197658.88999999998</v>
      </c>
    </row>
    <row r="18" spans="1:11" s="267" customFormat="1" ht="12.75" customHeight="1">
      <c r="A18" s="267" t="s">
        <v>25</v>
      </c>
      <c r="B18" s="255">
        <v>0</v>
      </c>
      <c r="C18" s="255">
        <v>0</v>
      </c>
      <c r="D18" s="255">
        <v>0</v>
      </c>
      <c r="E18" s="255">
        <v>50</v>
      </c>
      <c r="F18" s="255">
        <v>0</v>
      </c>
      <c r="G18" s="255">
        <v>2045.56</v>
      </c>
      <c r="H18" s="255">
        <v>0</v>
      </c>
      <c r="I18" s="255">
        <v>2553.5</v>
      </c>
      <c r="J18" s="255">
        <v>10000</v>
      </c>
      <c r="K18" s="271">
        <f t="shared" si="0"/>
        <v>14649.06</v>
      </c>
    </row>
    <row r="19" spans="1:11" s="267" customFormat="1" ht="12.75" customHeight="1">
      <c r="A19" s="267" t="s">
        <v>26</v>
      </c>
      <c r="B19" s="255">
        <v>0</v>
      </c>
      <c r="C19" s="255">
        <v>0</v>
      </c>
      <c r="D19" s="255">
        <v>0</v>
      </c>
      <c r="E19" s="255">
        <v>0</v>
      </c>
      <c r="F19" s="255">
        <v>0</v>
      </c>
      <c r="G19" s="255">
        <v>0</v>
      </c>
      <c r="H19" s="255">
        <v>0</v>
      </c>
      <c r="I19" s="255">
        <v>73.76</v>
      </c>
      <c r="J19" s="255">
        <v>0</v>
      </c>
      <c r="K19" s="271">
        <f t="shared" si="0"/>
        <v>73.76</v>
      </c>
    </row>
    <row r="20" spans="1:11" s="267" customFormat="1" ht="12.75" customHeight="1">
      <c r="A20" s="267" t="s">
        <v>27</v>
      </c>
      <c r="B20" s="255">
        <v>0</v>
      </c>
      <c r="C20" s="255">
        <v>281.38</v>
      </c>
      <c r="D20" s="255">
        <v>45</v>
      </c>
      <c r="E20" s="255">
        <v>390.01</v>
      </c>
      <c r="F20" s="255">
        <v>1001.51</v>
      </c>
      <c r="G20" s="255">
        <v>3068.34</v>
      </c>
      <c r="H20" s="255">
        <v>0</v>
      </c>
      <c r="I20" s="255">
        <v>81928.81999999999</v>
      </c>
      <c r="J20" s="255">
        <v>0</v>
      </c>
      <c r="K20" s="271">
        <f t="shared" si="0"/>
        <v>86715.06</v>
      </c>
    </row>
    <row r="21" spans="1:11" s="267" customFormat="1" ht="12.75" customHeight="1">
      <c r="A21" s="274" t="s">
        <v>28</v>
      </c>
      <c r="B21" s="255">
        <v>0</v>
      </c>
      <c r="C21" s="255">
        <v>0</v>
      </c>
      <c r="D21" s="255">
        <v>0</v>
      </c>
      <c r="E21" s="255">
        <v>0</v>
      </c>
      <c r="F21" s="255">
        <v>6604.16</v>
      </c>
      <c r="G21" s="255">
        <v>0</v>
      </c>
      <c r="H21" s="255">
        <v>0</v>
      </c>
      <c r="I21" s="255">
        <v>12110.19</v>
      </c>
      <c r="J21" s="255">
        <v>0</v>
      </c>
      <c r="K21" s="271">
        <f t="shared" si="0"/>
        <v>18714.35</v>
      </c>
    </row>
    <row r="22" spans="1:19" s="241" customFormat="1" ht="21" customHeight="1" thickBot="1">
      <c r="A22" s="238" t="s">
        <v>13</v>
      </c>
      <c r="B22" s="171">
        <f>SUM(B7:B21)</f>
        <v>1500</v>
      </c>
      <c r="C22" s="171">
        <f aca="true" t="shared" si="1" ref="C22:J22">SUM(C7:C21)</f>
        <v>931.62</v>
      </c>
      <c r="D22" s="171">
        <f t="shared" si="1"/>
        <v>128118.66</v>
      </c>
      <c r="E22" s="171">
        <f t="shared" si="1"/>
        <v>13241.63</v>
      </c>
      <c r="F22" s="171">
        <f t="shared" si="1"/>
        <v>15705.67</v>
      </c>
      <c r="G22" s="171">
        <f t="shared" si="1"/>
        <v>25144.22</v>
      </c>
      <c r="H22" s="171">
        <f>SUM(H7:H21)</f>
        <v>30000</v>
      </c>
      <c r="I22" s="171">
        <f t="shared" si="1"/>
        <v>359503.13</v>
      </c>
      <c r="J22" s="171">
        <f t="shared" si="1"/>
        <v>56019.09</v>
      </c>
      <c r="K22" s="171">
        <f>SUM(B22:J22)</f>
        <v>630164.02</v>
      </c>
      <c r="L22" s="240"/>
      <c r="M22" s="240"/>
      <c r="N22" s="240"/>
      <c r="O22" s="240"/>
      <c r="P22" s="240"/>
      <c r="Q22" s="240"/>
      <c r="R22" s="240"/>
      <c r="S22" s="240"/>
    </row>
    <row r="23" spans="1:11" s="267" customFormat="1" ht="20.25" customHeight="1" thickTop="1">
      <c r="A23" s="267" t="s">
        <v>157</v>
      </c>
      <c r="B23" s="255"/>
      <c r="C23" s="255"/>
      <c r="D23" s="271"/>
      <c r="E23" s="255"/>
      <c r="F23" s="255"/>
      <c r="G23" s="255"/>
      <c r="H23" s="255"/>
      <c r="I23" s="255"/>
      <c r="J23" s="255"/>
      <c r="K23" s="271"/>
    </row>
    <row r="24" s="267" customFormat="1" ht="11.25">
      <c r="J24" s="271"/>
    </row>
  </sheetData>
  <sheetProtection/>
  <mergeCells count="3">
    <mergeCell ref="A1:K1"/>
    <mergeCell ref="A2:K2"/>
    <mergeCell ref="A3:K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H30"/>
  <sheetViews>
    <sheetView showGridLines="0" zoomScalePageLayoutView="0" workbookViewId="0" topLeftCell="A1">
      <selection activeCell="A1" sqref="A1:G1"/>
    </sheetView>
  </sheetViews>
  <sheetFormatPr defaultColWidth="11.421875" defaultRowHeight="12.75"/>
  <cols>
    <col min="1" max="1" width="26.140625" style="164" customWidth="1"/>
    <col min="2" max="2" width="11.7109375" style="164" bestFit="1" customWidth="1"/>
    <col min="3" max="6" width="11.7109375" style="164" customWidth="1"/>
    <col min="7" max="7" width="13.28125" style="164" customWidth="1"/>
    <col min="8" max="8" width="11.7109375" style="164" bestFit="1" customWidth="1"/>
    <col min="9" max="16384" width="11.421875" style="164" customWidth="1"/>
  </cols>
  <sheetData>
    <row r="1" spans="1:7" s="242" customFormat="1" ht="11.25">
      <c r="A1" s="1028" t="s">
        <v>239</v>
      </c>
      <c r="B1" s="1028"/>
      <c r="C1" s="1028"/>
      <c r="D1" s="1028"/>
      <c r="E1" s="1028"/>
      <c r="F1" s="1028"/>
      <c r="G1" s="1028"/>
    </row>
    <row r="2" spans="1:7" ht="24.75" customHeight="1">
      <c r="A2" s="1027" t="s">
        <v>389</v>
      </c>
      <c r="B2" s="1027"/>
      <c r="C2" s="1027"/>
      <c r="D2" s="1027"/>
      <c r="E2" s="1027"/>
      <c r="F2" s="1027"/>
      <c r="G2" s="1027"/>
    </row>
    <row r="3" spans="1:7" ht="0.75" customHeight="1">
      <c r="A3" s="318"/>
      <c r="B3" s="318"/>
      <c r="C3" s="318"/>
      <c r="D3" s="318"/>
      <c r="E3" s="318"/>
      <c r="F3" s="318"/>
      <c r="G3" s="318"/>
    </row>
    <row r="4" spans="1:7" ht="4.5" customHeight="1" hidden="1">
      <c r="A4" s="318"/>
      <c r="B4" s="318"/>
      <c r="C4" s="318"/>
      <c r="D4" s="318"/>
      <c r="E4" s="318"/>
      <c r="F4" s="318"/>
      <c r="G4" s="318"/>
    </row>
    <row r="5" spans="1:7" ht="20.25" customHeight="1" thickBot="1">
      <c r="A5" s="318"/>
      <c r="B5" s="318"/>
      <c r="C5" s="318"/>
      <c r="D5" s="318"/>
      <c r="E5" s="318"/>
      <c r="F5" s="318"/>
      <c r="G5" s="275" t="s">
        <v>10</v>
      </c>
    </row>
    <row r="6" spans="1:7" s="321" customFormat="1" ht="45" customHeight="1" thickTop="1">
      <c r="A6" s="319" t="s">
        <v>94</v>
      </c>
      <c r="B6" s="319" t="s">
        <v>240</v>
      </c>
      <c r="C6" s="319" t="s">
        <v>241</v>
      </c>
      <c r="D6" s="319" t="s">
        <v>242</v>
      </c>
      <c r="E6" s="319" t="s">
        <v>243</v>
      </c>
      <c r="F6" s="319" t="s">
        <v>244</v>
      </c>
      <c r="G6" s="320" t="s">
        <v>13</v>
      </c>
    </row>
    <row r="7" spans="1:8" s="324" customFormat="1" ht="12.75" customHeight="1">
      <c r="A7" s="267" t="s">
        <v>14</v>
      </c>
      <c r="B7" s="270">
        <v>1495.7</v>
      </c>
      <c r="C7" s="270">
        <v>615005.87</v>
      </c>
      <c r="D7" s="270">
        <v>17808.33</v>
      </c>
      <c r="E7" s="270">
        <v>247209.44000000006</v>
      </c>
      <c r="F7" s="270">
        <v>5124.7</v>
      </c>
      <c r="G7" s="271">
        <f>SUM(B7:F7)</f>
        <v>886644.0399999999</v>
      </c>
      <c r="H7" s="322"/>
    </row>
    <row r="8" spans="1:8" s="324" customFormat="1" ht="12.75" customHeight="1">
      <c r="A8" s="267" t="s">
        <v>15</v>
      </c>
      <c r="B8" s="270">
        <v>1589.5099999999998</v>
      </c>
      <c r="C8" s="270">
        <v>280155.2799999999</v>
      </c>
      <c r="D8" s="270">
        <v>10981.18</v>
      </c>
      <c r="E8" s="270">
        <v>28835.959999999995</v>
      </c>
      <c r="F8" s="270">
        <v>2234.24</v>
      </c>
      <c r="G8" s="271">
        <f aca="true" t="shared" si="0" ref="G8:G21">SUM(B8:F8)</f>
        <v>323796.1699999999</v>
      </c>
      <c r="H8" s="322"/>
    </row>
    <row r="9" spans="1:8" s="324" customFormat="1" ht="12.75" customHeight="1">
      <c r="A9" s="267" t="s">
        <v>16</v>
      </c>
      <c r="B9" s="270">
        <v>1663.71</v>
      </c>
      <c r="C9" s="270">
        <v>733056.27</v>
      </c>
      <c r="D9" s="270">
        <v>51200.37</v>
      </c>
      <c r="E9" s="270">
        <v>112817.34999999996</v>
      </c>
      <c r="F9" s="270">
        <v>6921.41</v>
      </c>
      <c r="G9" s="271">
        <f t="shared" si="0"/>
        <v>905659.11</v>
      </c>
      <c r="H9" s="322"/>
    </row>
    <row r="10" spans="1:8" s="324" customFormat="1" ht="12.75" customHeight="1">
      <c r="A10" s="267" t="s">
        <v>17</v>
      </c>
      <c r="B10" s="270">
        <v>215.78</v>
      </c>
      <c r="C10" s="270">
        <v>107271.18999999999</v>
      </c>
      <c r="D10" s="270">
        <v>3492.61</v>
      </c>
      <c r="E10" s="270">
        <v>12216.39</v>
      </c>
      <c r="F10" s="270">
        <v>902.55</v>
      </c>
      <c r="G10" s="271">
        <f t="shared" si="0"/>
        <v>124098.51999999999</v>
      </c>
      <c r="H10" s="322"/>
    </row>
    <row r="11" spans="1:8" s="324" customFormat="1" ht="12.75" customHeight="1">
      <c r="A11" s="267" t="s">
        <v>18</v>
      </c>
      <c r="B11" s="270">
        <v>127.31</v>
      </c>
      <c r="C11" s="270">
        <v>61714.240000000005</v>
      </c>
      <c r="D11" s="270">
        <v>4635.14</v>
      </c>
      <c r="E11" s="270">
        <v>10328.819999999996</v>
      </c>
      <c r="F11" s="270">
        <v>536.62</v>
      </c>
      <c r="G11" s="271">
        <f t="shared" si="0"/>
        <v>77342.12999999999</v>
      </c>
      <c r="H11" s="322"/>
    </row>
    <row r="12" spans="1:8" s="324" customFormat="1" ht="12.75" customHeight="1">
      <c r="A12" s="267" t="s">
        <v>19</v>
      </c>
      <c r="B12" s="270">
        <v>1568.03</v>
      </c>
      <c r="C12" s="270">
        <v>30375.08</v>
      </c>
      <c r="D12" s="270">
        <v>3201.62</v>
      </c>
      <c r="E12" s="270">
        <v>2801.38</v>
      </c>
      <c r="F12" s="270">
        <v>250.19</v>
      </c>
      <c r="G12" s="271">
        <f t="shared" si="0"/>
        <v>38196.3</v>
      </c>
      <c r="H12" s="322"/>
    </row>
    <row r="13" spans="1:8" s="324" customFormat="1" ht="12.75" customHeight="1">
      <c r="A13" s="267" t="s">
        <v>20</v>
      </c>
      <c r="B13" s="270">
        <v>287.80999999999995</v>
      </c>
      <c r="C13" s="270">
        <v>133114.59</v>
      </c>
      <c r="D13" s="270">
        <v>7961.9800000000005</v>
      </c>
      <c r="E13" s="270">
        <v>11000.259999999998</v>
      </c>
      <c r="F13" s="270">
        <v>1227.52</v>
      </c>
      <c r="G13" s="271">
        <f t="shared" si="0"/>
        <v>153592.16</v>
      </c>
      <c r="H13" s="322"/>
    </row>
    <row r="14" spans="1:8" s="324" customFormat="1" ht="12.75" customHeight="1">
      <c r="A14" s="267" t="s">
        <v>21</v>
      </c>
      <c r="B14" s="270">
        <v>1154.64</v>
      </c>
      <c r="C14" s="270">
        <v>363100.81</v>
      </c>
      <c r="D14" s="270">
        <v>35169.9</v>
      </c>
      <c r="E14" s="270">
        <v>46153.95000000001</v>
      </c>
      <c r="F14" s="270">
        <v>3474.59</v>
      </c>
      <c r="G14" s="271">
        <f t="shared" si="0"/>
        <v>449053.8900000001</v>
      </c>
      <c r="H14" s="322"/>
    </row>
    <row r="15" spans="1:8" s="324" customFormat="1" ht="12.75" customHeight="1">
      <c r="A15" s="267" t="s">
        <v>22</v>
      </c>
      <c r="B15" s="270">
        <v>1356.33</v>
      </c>
      <c r="C15" s="270">
        <v>113989.12</v>
      </c>
      <c r="D15" s="270">
        <v>8493.560000000001</v>
      </c>
      <c r="E15" s="270">
        <v>30607.31</v>
      </c>
      <c r="F15" s="270">
        <v>31272.23</v>
      </c>
      <c r="G15" s="271">
        <f t="shared" si="0"/>
        <v>185718.55000000002</v>
      </c>
      <c r="H15" s="322"/>
    </row>
    <row r="16" spans="1:8" s="324" customFormat="1" ht="12.75" customHeight="1">
      <c r="A16" s="267" t="s">
        <v>98</v>
      </c>
      <c r="B16" s="270">
        <v>503.38</v>
      </c>
      <c r="C16" s="270">
        <v>182060.89000000004</v>
      </c>
      <c r="D16" s="270">
        <v>10363.849999999997</v>
      </c>
      <c r="E16" s="270">
        <v>23912.15</v>
      </c>
      <c r="F16" s="270">
        <v>1946.95</v>
      </c>
      <c r="G16" s="271">
        <f t="shared" si="0"/>
        <v>218787.22000000006</v>
      </c>
      <c r="H16" s="322"/>
    </row>
    <row r="17" spans="1:8" s="324" customFormat="1" ht="12.75" customHeight="1">
      <c r="A17" s="267" t="s">
        <v>24</v>
      </c>
      <c r="B17" s="270">
        <v>487.79</v>
      </c>
      <c r="C17" s="270">
        <v>243998.95000000004</v>
      </c>
      <c r="D17" s="270">
        <v>23864.870000000003</v>
      </c>
      <c r="E17" s="270">
        <v>204261.37000000002</v>
      </c>
      <c r="F17" s="270">
        <v>35461.96</v>
      </c>
      <c r="G17" s="271">
        <f t="shared" si="0"/>
        <v>508074.9400000001</v>
      </c>
      <c r="H17" s="322"/>
    </row>
    <row r="18" spans="1:8" s="324" customFormat="1" ht="12.75" customHeight="1">
      <c r="A18" s="267" t="s">
        <v>25</v>
      </c>
      <c r="B18" s="270">
        <v>0</v>
      </c>
      <c r="C18" s="270">
        <v>137762.03999999995</v>
      </c>
      <c r="D18" s="270">
        <v>6038.300000000001</v>
      </c>
      <c r="E18" s="270">
        <v>13593.589999999998</v>
      </c>
      <c r="F18" s="270">
        <v>11378.470000000001</v>
      </c>
      <c r="G18" s="271">
        <f t="shared" si="0"/>
        <v>168772.39999999994</v>
      </c>
      <c r="H18" s="322"/>
    </row>
    <row r="19" spans="1:8" s="324" customFormat="1" ht="12.75" customHeight="1">
      <c r="A19" s="267" t="s">
        <v>26</v>
      </c>
      <c r="B19" s="270">
        <v>0</v>
      </c>
      <c r="C19" s="270">
        <v>76710.61999999998</v>
      </c>
      <c r="D19" s="270">
        <v>7894.260000000002</v>
      </c>
      <c r="E19" s="270">
        <v>2417.7999999999997</v>
      </c>
      <c r="F19" s="270">
        <v>812.39</v>
      </c>
      <c r="G19" s="271">
        <f t="shared" si="0"/>
        <v>87835.06999999998</v>
      </c>
      <c r="H19" s="322"/>
    </row>
    <row r="20" spans="1:8" s="324" customFormat="1" ht="12.75" customHeight="1">
      <c r="A20" s="267" t="s">
        <v>27</v>
      </c>
      <c r="B20" s="270">
        <v>2345.4799999999996</v>
      </c>
      <c r="C20" s="270">
        <v>528241.2299999999</v>
      </c>
      <c r="D20" s="270">
        <v>36054.54</v>
      </c>
      <c r="E20" s="270">
        <v>219453.82999999993</v>
      </c>
      <c r="F20" s="270">
        <v>4400.74</v>
      </c>
      <c r="G20" s="271">
        <f t="shared" si="0"/>
        <v>790495.8199999998</v>
      </c>
      <c r="H20" s="322"/>
    </row>
    <row r="21" spans="1:8" s="324" customFormat="1" ht="12.75" customHeight="1">
      <c r="A21" s="274" t="s">
        <v>28</v>
      </c>
      <c r="B21" s="270">
        <v>1103.53</v>
      </c>
      <c r="C21" s="270">
        <v>281008.16000000003</v>
      </c>
      <c r="D21" s="270">
        <v>18100.48</v>
      </c>
      <c r="E21" s="270">
        <v>39900.34000000001</v>
      </c>
      <c r="F21" s="270">
        <v>2400.94</v>
      </c>
      <c r="G21" s="271">
        <f t="shared" si="0"/>
        <v>342513.45000000007</v>
      </c>
      <c r="H21" s="322"/>
    </row>
    <row r="22" spans="1:8" s="326" customFormat="1" ht="21" customHeight="1" thickBot="1">
      <c r="A22" s="238" t="s">
        <v>13</v>
      </c>
      <c r="B22" s="325">
        <f aca="true" t="shared" si="1" ref="B22:G22">SUM(B7:B21)</f>
        <v>13899</v>
      </c>
      <c r="C22" s="325">
        <f t="shared" si="1"/>
        <v>3887564.340000001</v>
      </c>
      <c r="D22" s="325">
        <f t="shared" si="1"/>
        <v>245260.99000000002</v>
      </c>
      <c r="E22" s="325">
        <f t="shared" si="1"/>
        <v>1005509.9400000001</v>
      </c>
      <c r="F22" s="325">
        <f t="shared" si="1"/>
        <v>108345.5</v>
      </c>
      <c r="G22" s="162">
        <f t="shared" si="1"/>
        <v>5260579.77</v>
      </c>
      <c r="H22" s="322"/>
    </row>
    <row r="23" spans="1:3" s="242" customFormat="1" ht="17.25" customHeight="1" thickTop="1">
      <c r="A23" s="267" t="s">
        <v>157</v>
      </c>
      <c r="B23" s="323"/>
      <c r="C23" s="323"/>
    </row>
    <row r="24" spans="1:8" s="324" customFormat="1" ht="11.25" customHeight="1">
      <c r="A24" s="708" t="s">
        <v>245</v>
      </c>
      <c r="C24" s="323"/>
      <c r="D24" s="323"/>
      <c r="F24" s="323"/>
      <c r="G24" s="327"/>
      <c r="H24" s="323"/>
    </row>
    <row r="25" spans="1:8" s="324" customFormat="1" ht="10.5" customHeight="1">
      <c r="A25" s="708" t="s">
        <v>246</v>
      </c>
      <c r="C25" s="323"/>
      <c r="D25" s="323"/>
      <c r="F25" s="323"/>
      <c r="G25" s="328"/>
      <c r="H25" s="323"/>
    </row>
    <row r="26" spans="1:8" s="324" customFormat="1" ht="11.25" customHeight="1">
      <c r="A26" s="708" t="s">
        <v>247</v>
      </c>
      <c r="C26" s="323"/>
      <c r="D26" s="323"/>
      <c r="F26" s="323"/>
      <c r="G26" s="327"/>
      <c r="H26" s="323"/>
    </row>
    <row r="27" spans="1:8" s="324" customFormat="1" ht="11.25" customHeight="1">
      <c r="A27" s="708" t="s">
        <v>248</v>
      </c>
      <c r="C27" s="323"/>
      <c r="D27" s="323"/>
      <c r="E27" s="323"/>
      <c r="F27" s="323"/>
      <c r="G27" s="323"/>
      <c r="H27" s="323"/>
    </row>
    <row r="28" spans="1:8" s="324" customFormat="1" ht="10.5" customHeight="1">
      <c r="A28" s="709" t="s">
        <v>249</v>
      </c>
      <c r="C28" s="323"/>
      <c r="D28" s="323"/>
      <c r="E28" s="323"/>
      <c r="F28" s="323"/>
      <c r="G28" s="323"/>
      <c r="H28" s="323"/>
    </row>
    <row r="29" s="242" customFormat="1" ht="11.25"/>
    <row r="30" spans="3:6" s="242" customFormat="1" ht="11.25">
      <c r="C30" s="323"/>
      <c r="D30" s="323"/>
      <c r="E30" s="323"/>
      <c r="F30" s="323"/>
    </row>
    <row r="31" s="242" customFormat="1" ht="11.25"/>
    <row r="32" s="242" customFormat="1" ht="11.25"/>
  </sheetData>
  <sheetProtection/>
  <mergeCells count="2">
    <mergeCell ref="A1:G1"/>
    <mergeCell ref="A2:G2"/>
  </mergeCells>
  <printOptions horizontalCentered="1"/>
  <pageMargins left="0.75" right="0.75" top="1.5748031496062993" bottom="0.3937007874015748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BJ3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57421875" style="0" customWidth="1"/>
    <col min="3" max="3" width="2.8515625" style="0" customWidth="1"/>
    <col min="4" max="4" width="12.57421875" style="0" customWidth="1"/>
    <col min="5" max="5" width="2.8515625" style="0" customWidth="1"/>
    <col min="12" max="12" width="2.00390625" style="0" customWidth="1"/>
    <col min="14" max="14" width="2.57421875" style="0" customWidth="1"/>
    <col min="18" max="18" width="0.85546875" style="0" customWidth="1"/>
    <col min="22" max="22" width="1.28515625" style="0" customWidth="1"/>
    <col min="23" max="27" width="16.8515625" style="0" customWidth="1"/>
    <col min="28" max="28" width="2.421875" style="0" customWidth="1"/>
    <col min="29" max="29" width="1.1484375" style="0" customWidth="1"/>
    <col min="35" max="35" width="1.7109375" style="0" customWidth="1"/>
    <col min="36" max="36" width="21.28125" style="0" customWidth="1"/>
    <col min="37" max="37" width="1.57421875" style="0" customWidth="1"/>
    <col min="38" max="40" width="10.28125" style="0" customWidth="1"/>
    <col min="41" max="41" width="9.8515625" style="0" customWidth="1"/>
    <col min="42" max="42" width="10.28125" style="0" customWidth="1"/>
    <col min="44" max="44" width="21.7109375" style="0" customWidth="1"/>
    <col min="45" max="48" width="14.421875" style="0" customWidth="1"/>
    <col min="49" max="49" width="23.28125" style="0" customWidth="1"/>
    <col min="50" max="50" width="3.00390625" style="0" customWidth="1"/>
    <col min="51" max="51" width="2.28125" style="0" customWidth="1"/>
    <col min="52" max="52" width="8.00390625" style="0" customWidth="1"/>
    <col min="54" max="54" width="11.57421875" style="0" customWidth="1"/>
    <col min="55" max="55" width="4.28125" style="0" customWidth="1"/>
    <col min="57" max="57" width="2.28125" style="0" customWidth="1"/>
    <col min="58" max="58" width="31.7109375" style="0" customWidth="1"/>
    <col min="60" max="60" width="22.28125" style="438" customWidth="1"/>
  </cols>
  <sheetData>
    <row r="1" spans="1:59" ht="12.75">
      <c r="A1" s="740"/>
      <c r="B1" s="1037" t="s">
        <v>239</v>
      </c>
      <c r="C1" s="1037"/>
      <c r="D1" s="1037"/>
      <c r="E1" s="1037"/>
      <c r="F1" s="1037"/>
      <c r="G1" s="1037"/>
      <c r="H1" s="1037"/>
      <c r="I1" s="1037"/>
      <c r="J1" s="1037"/>
      <c r="K1" s="1037"/>
      <c r="L1" s="741"/>
      <c r="M1" s="1037" t="s">
        <v>239</v>
      </c>
      <c r="N1" s="1037"/>
      <c r="O1" s="1037"/>
      <c r="P1" s="1037"/>
      <c r="Q1" s="1037"/>
      <c r="R1" s="1037"/>
      <c r="S1" s="1037"/>
      <c r="T1" s="1037"/>
      <c r="U1" s="1037"/>
      <c r="V1" s="1037"/>
      <c r="W1" s="1035" t="s">
        <v>239</v>
      </c>
      <c r="X1" s="1035"/>
      <c r="Y1" s="1035"/>
      <c r="Z1" s="1035"/>
      <c r="AA1" s="1035"/>
      <c r="AB1" s="742"/>
      <c r="AC1" s="742"/>
      <c r="AD1" s="1035" t="s">
        <v>239</v>
      </c>
      <c r="AE1" s="1035"/>
      <c r="AF1" s="1035"/>
      <c r="AG1" s="1035"/>
      <c r="AH1" s="1035"/>
      <c r="AI1" s="1035"/>
      <c r="AJ1" s="1035"/>
      <c r="AK1" s="742"/>
      <c r="AL1" s="1035" t="s">
        <v>239</v>
      </c>
      <c r="AM1" s="1035"/>
      <c r="AN1" s="1035"/>
      <c r="AO1" s="1035"/>
      <c r="AP1" s="1035"/>
      <c r="AQ1" s="1035"/>
      <c r="AR1" s="1035"/>
      <c r="AS1" s="1035" t="s">
        <v>239</v>
      </c>
      <c r="AT1" s="1035"/>
      <c r="AU1" s="1035"/>
      <c r="AV1" s="1035"/>
      <c r="AW1" s="1035"/>
      <c r="AX1" s="1035"/>
      <c r="AY1" s="742"/>
      <c r="AZ1" s="1035" t="s">
        <v>239</v>
      </c>
      <c r="BA1" s="1035"/>
      <c r="BB1" s="1035"/>
      <c r="BC1" s="1035"/>
      <c r="BD1" s="1035"/>
      <c r="BE1" s="1035"/>
      <c r="BF1" s="1035"/>
      <c r="BG1" s="438"/>
    </row>
    <row r="2" spans="1:59" ht="41.25" customHeight="1">
      <c r="A2" s="921"/>
      <c r="B2" s="1036" t="s">
        <v>627</v>
      </c>
      <c r="C2" s="1036"/>
      <c r="D2" s="1036"/>
      <c r="E2" s="1036"/>
      <c r="F2" s="1036"/>
      <c r="G2" s="1036"/>
      <c r="H2" s="1036"/>
      <c r="I2" s="1036"/>
      <c r="J2" s="1036"/>
      <c r="K2" s="1036"/>
      <c r="L2" s="922"/>
      <c r="M2" s="1036" t="s">
        <v>390</v>
      </c>
      <c r="N2" s="1036"/>
      <c r="O2" s="1036" t="s">
        <v>390</v>
      </c>
      <c r="P2" s="1036"/>
      <c r="Q2" s="1036"/>
      <c r="R2" s="1036"/>
      <c r="S2" s="1036"/>
      <c r="T2" s="1036"/>
      <c r="U2" s="1036"/>
      <c r="V2" s="1036"/>
      <c r="W2" s="1036" t="s">
        <v>390</v>
      </c>
      <c r="X2" s="1036"/>
      <c r="Y2" s="1036"/>
      <c r="Z2" s="1036"/>
      <c r="AA2" s="1036"/>
      <c r="AB2" s="744"/>
      <c r="AC2" s="744"/>
      <c r="AD2" s="1036" t="s">
        <v>390</v>
      </c>
      <c r="AE2" s="1036"/>
      <c r="AF2" s="1036"/>
      <c r="AG2" s="1036"/>
      <c r="AH2" s="1036"/>
      <c r="AI2" s="1036"/>
      <c r="AJ2" s="1036"/>
      <c r="AK2" s="750"/>
      <c r="AL2" s="1036" t="s">
        <v>390</v>
      </c>
      <c r="AM2" s="1036"/>
      <c r="AN2" s="1036"/>
      <c r="AO2" s="1036"/>
      <c r="AP2" s="1036"/>
      <c r="AQ2" s="1036"/>
      <c r="AR2" s="1036"/>
      <c r="AS2" s="1036" t="s">
        <v>390</v>
      </c>
      <c r="AT2" s="1036"/>
      <c r="AU2" s="1036"/>
      <c r="AV2" s="1036"/>
      <c r="AW2" s="1036"/>
      <c r="AX2" s="1036"/>
      <c r="AY2" s="744"/>
      <c r="AZ2" s="1036" t="s">
        <v>390</v>
      </c>
      <c r="BA2" s="1036"/>
      <c r="BB2" s="1036"/>
      <c r="BC2" s="1036"/>
      <c r="BD2" s="1036"/>
      <c r="BE2" s="1036"/>
      <c r="BF2" s="1036"/>
      <c r="BG2" s="438"/>
    </row>
    <row r="3" spans="1:59" ht="12" customHeight="1" thickBot="1">
      <c r="A3" s="616" t="s">
        <v>451</v>
      </c>
      <c r="B3" s="615"/>
      <c r="C3" s="615"/>
      <c r="D3" s="615"/>
      <c r="E3" s="615"/>
      <c r="F3" s="615"/>
      <c r="G3" s="615"/>
      <c r="H3" s="615"/>
      <c r="I3" s="615"/>
      <c r="J3" s="615"/>
      <c r="K3" s="439" t="s">
        <v>10</v>
      </c>
      <c r="L3" s="615"/>
      <c r="M3" s="615"/>
      <c r="N3" s="615"/>
      <c r="O3" s="615"/>
      <c r="P3" s="615"/>
      <c r="Q3" s="615"/>
      <c r="R3" s="615"/>
      <c r="S3" s="615"/>
      <c r="T3" s="631"/>
      <c r="U3" s="439" t="s">
        <v>10</v>
      </c>
      <c r="V3" s="439"/>
      <c r="W3" s="632"/>
      <c r="X3" s="632"/>
      <c r="Y3" s="632"/>
      <c r="Z3" s="632"/>
      <c r="AA3" s="439" t="s">
        <v>10</v>
      </c>
      <c r="AB3" s="439"/>
      <c r="AC3" s="632"/>
      <c r="AD3" s="635"/>
      <c r="AE3" s="635"/>
      <c r="AF3" s="631"/>
      <c r="AG3" s="631"/>
      <c r="AH3" s="631"/>
      <c r="AI3" s="631"/>
      <c r="AJ3" s="439" t="s">
        <v>10</v>
      </c>
      <c r="AK3" s="636"/>
      <c r="AL3" s="636"/>
      <c r="AM3" s="636"/>
      <c r="AN3" s="636"/>
      <c r="AO3" s="636"/>
      <c r="AP3" s="636"/>
      <c r="AQ3" s="636"/>
      <c r="AR3" s="439" t="s">
        <v>10</v>
      </c>
      <c r="AS3" s="641"/>
      <c r="AT3" s="641"/>
      <c r="AU3" s="641"/>
      <c r="AV3" s="641"/>
      <c r="AW3" s="439" t="s">
        <v>10</v>
      </c>
      <c r="AX3" s="641"/>
      <c r="AY3" s="642"/>
      <c r="AZ3" s="615"/>
      <c r="BA3" s="615"/>
      <c r="BB3" s="615"/>
      <c r="BC3" s="615"/>
      <c r="BD3" s="615"/>
      <c r="BE3" s="643"/>
      <c r="BF3" s="439" t="s">
        <v>10</v>
      </c>
      <c r="BG3" s="438"/>
    </row>
    <row r="4" spans="1:59" ht="13.5" customHeight="1" thickTop="1">
      <c r="A4" s="1039" t="s">
        <v>49</v>
      </c>
      <c r="B4" s="1034" t="s">
        <v>298</v>
      </c>
      <c r="C4" s="1034"/>
      <c r="D4" s="1034"/>
      <c r="E4" s="1034"/>
      <c r="F4" s="1034"/>
      <c r="G4" s="1034"/>
      <c r="H4" s="1034"/>
      <c r="I4" s="1034"/>
      <c r="J4" s="1034"/>
      <c r="K4" s="1034"/>
      <c r="L4" s="617"/>
      <c r="M4" s="1034" t="s">
        <v>298</v>
      </c>
      <c r="N4" s="1034"/>
      <c r="O4" s="1034"/>
      <c r="P4" s="1034"/>
      <c r="Q4" s="1034"/>
      <c r="R4" s="1034"/>
      <c r="S4" s="1034"/>
      <c r="T4" s="1034"/>
      <c r="U4" s="1034"/>
      <c r="V4" s="1034"/>
      <c r="W4" s="1034" t="s">
        <v>298</v>
      </c>
      <c r="X4" s="1034"/>
      <c r="Y4" s="1034"/>
      <c r="Z4" s="1034"/>
      <c r="AA4" s="1034"/>
      <c r="AB4" s="1034"/>
      <c r="AC4" s="637"/>
      <c r="AD4" s="637"/>
      <c r="AE4" s="637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  <c r="AQ4" s="698"/>
      <c r="AR4" s="698"/>
      <c r="AS4" s="1034" t="s">
        <v>298</v>
      </c>
      <c r="AT4" s="1034"/>
      <c r="AU4" s="1034"/>
      <c r="AV4" s="1034"/>
      <c r="AW4" s="1034"/>
      <c r="AX4" s="1034"/>
      <c r="AY4" s="637"/>
      <c r="AZ4" s="637" t="s">
        <v>298</v>
      </c>
      <c r="BA4" s="637"/>
      <c r="BB4" s="637"/>
      <c r="BC4" s="637"/>
      <c r="BD4" s="637"/>
      <c r="BE4" s="637"/>
      <c r="BF4" s="637"/>
      <c r="BG4" s="438"/>
    </row>
    <row r="5" spans="1:59" ht="56.25" customHeight="1">
      <c r="A5" s="1040"/>
      <c r="B5" s="460" t="s">
        <v>299</v>
      </c>
      <c r="C5" s="618"/>
      <c r="D5" s="460" t="s">
        <v>300</v>
      </c>
      <c r="E5" s="619"/>
      <c r="F5" s="1040" t="s">
        <v>618</v>
      </c>
      <c r="G5" s="1040"/>
      <c r="H5" s="1040"/>
      <c r="I5" s="1040"/>
      <c r="J5" s="1040"/>
      <c r="K5" s="1040"/>
      <c r="L5" s="618"/>
      <c r="M5" s="460" t="s">
        <v>619</v>
      </c>
      <c r="N5" s="618"/>
      <c r="O5" s="1032" t="s">
        <v>620</v>
      </c>
      <c r="P5" s="1032"/>
      <c r="Q5" s="1032"/>
      <c r="R5" s="630"/>
      <c r="S5" s="1042" t="s">
        <v>621</v>
      </c>
      <c r="T5" s="1042"/>
      <c r="U5" s="1042"/>
      <c r="V5" s="628"/>
      <c r="W5" s="1033" t="s">
        <v>622</v>
      </c>
      <c r="X5" s="1033"/>
      <c r="Y5" s="1033"/>
      <c r="Z5" s="1033"/>
      <c r="AA5" s="1033"/>
      <c r="AB5" s="1033"/>
      <c r="AC5" s="638"/>
      <c r="AD5" s="1038" t="s">
        <v>351</v>
      </c>
      <c r="AE5" s="1038"/>
      <c r="AF5" s="1038"/>
      <c r="AG5" s="1038"/>
      <c r="AH5" s="1038"/>
      <c r="AI5" s="638"/>
      <c r="AJ5" s="638" t="s">
        <v>623</v>
      </c>
      <c r="AK5" s="639"/>
      <c r="AL5" s="1032" t="s">
        <v>352</v>
      </c>
      <c r="AM5" s="1032"/>
      <c r="AN5" s="1032"/>
      <c r="AO5" s="1032"/>
      <c r="AP5" s="1032"/>
      <c r="AQ5" s="1032"/>
      <c r="AR5" s="639"/>
      <c r="AS5" s="1033" t="s">
        <v>624</v>
      </c>
      <c r="AT5" s="1033"/>
      <c r="AU5" s="1033"/>
      <c r="AV5" s="1033"/>
      <c r="AW5" s="638" t="s">
        <v>625</v>
      </c>
      <c r="AX5" s="638"/>
      <c r="AY5" s="638"/>
      <c r="AZ5" s="1033" t="s">
        <v>626</v>
      </c>
      <c r="BA5" s="1033"/>
      <c r="BB5" s="638"/>
      <c r="BC5" s="638"/>
      <c r="BD5" s="644" t="s">
        <v>302</v>
      </c>
      <c r="BE5" s="638"/>
      <c r="BF5" s="645" t="s">
        <v>13</v>
      </c>
      <c r="BG5" s="438"/>
    </row>
    <row r="6" spans="1:59" ht="12.75">
      <c r="A6" s="1041"/>
      <c r="B6" s="620" t="s">
        <v>303</v>
      </c>
      <c r="C6" s="621"/>
      <c r="D6" s="620" t="s">
        <v>304</v>
      </c>
      <c r="E6" s="621"/>
      <c r="F6" s="620" t="s">
        <v>305</v>
      </c>
      <c r="G6" s="620" t="s">
        <v>306</v>
      </c>
      <c r="H6" s="620" t="s">
        <v>307</v>
      </c>
      <c r="I6" s="620" t="s">
        <v>308</v>
      </c>
      <c r="J6" s="620" t="s">
        <v>309</v>
      </c>
      <c r="K6" s="620" t="s">
        <v>310</v>
      </c>
      <c r="L6" s="621"/>
      <c r="M6" s="620" t="s">
        <v>311</v>
      </c>
      <c r="N6" s="621"/>
      <c r="O6" s="621" t="s">
        <v>312</v>
      </c>
      <c r="P6" s="621" t="s">
        <v>313</v>
      </c>
      <c r="Q6" s="620" t="s">
        <v>310</v>
      </c>
      <c r="R6" s="621"/>
      <c r="S6" s="620" t="s">
        <v>314</v>
      </c>
      <c r="T6" s="620" t="s">
        <v>315</v>
      </c>
      <c r="U6" s="620" t="s">
        <v>310</v>
      </c>
      <c r="V6" s="620"/>
      <c r="W6" s="629" t="s">
        <v>316</v>
      </c>
      <c r="X6" s="629" t="s">
        <v>454</v>
      </c>
      <c r="Y6" s="620" t="s">
        <v>455</v>
      </c>
      <c r="Z6" s="633" t="s">
        <v>271</v>
      </c>
      <c r="AA6" s="633" t="s">
        <v>310</v>
      </c>
      <c r="AB6" s="620"/>
      <c r="AC6" s="620"/>
      <c r="AD6" s="620" t="s">
        <v>456</v>
      </c>
      <c r="AE6" s="629" t="s">
        <v>317</v>
      </c>
      <c r="AF6" s="620" t="s">
        <v>318</v>
      </c>
      <c r="AG6" s="620" t="s">
        <v>271</v>
      </c>
      <c r="AH6" s="620" t="s">
        <v>310</v>
      </c>
      <c r="AI6" s="638"/>
      <c r="AJ6" s="620" t="s">
        <v>319</v>
      </c>
      <c r="AK6" s="620"/>
      <c r="AL6" s="629" t="s">
        <v>320</v>
      </c>
      <c r="AM6" s="629" t="s">
        <v>321</v>
      </c>
      <c r="AN6" s="629" t="s">
        <v>322</v>
      </c>
      <c r="AO6" s="629" t="s">
        <v>457</v>
      </c>
      <c r="AP6" s="629" t="s">
        <v>458</v>
      </c>
      <c r="AQ6" s="629" t="s">
        <v>271</v>
      </c>
      <c r="AR6" s="620" t="s">
        <v>310</v>
      </c>
      <c r="AS6" s="620" t="s">
        <v>323</v>
      </c>
      <c r="AT6" s="620" t="s">
        <v>324</v>
      </c>
      <c r="AU6" s="620" t="s">
        <v>271</v>
      </c>
      <c r="AV6" s="620" t="s">
        <v>310</v>
      </c>
      <c r="AW6" s="620" t="s">
        <v>325</v>
      </c>
      <c r="AX6" s="620"/>
      <c r="AY6" s="620"/>
      <c r="AZ6" s="620" t="s">
        <v>326</v>
      </c>
      <c r="BA6" s="620" t="s">
        <v>459</v>
      </c>
      <c r="BB6" s="620" t="s">
        <v>310</v>
      </c>
      <c r="BC6" s="638"/>
      <c r="BD6" s="646"/>
      <c r="BE6" s="638"/>
      <c r="BF6" s="647"/>
      <c r="BG6" s="438"/>
    </row>
    <row r="7" spans="1:59" ht="12.75">
      <c r="A7" s="499" t="s">
        <v>14</v>
      </c>
      <c r="B7" s="498">
        <v>1304.38</v>
      </c>
      <c r="C7" s="498"/>
      <c r="D7" s="622">
        <v>50518.46</v>
      </c>
      <c r="E7" s="622"/>
      <c r="F7" s="622">
        <v>2639.79</v>
      </c>
      <c r="G7" s="622">
        <v>12877.26</v>
      </c>
      <c r="H7" s="622">
        <v>172782.21</v>
      </c>
      <c r="I7" s="622">
        <v>0</v>
      </c>
      <c r="J7" s="622">
        <v>997.67</v>
      </c>
      <c r="K7" s="622">
        <f aca="true" t="shared" si="0" ref="K7:K21">SUM(F7:J7)</f>
        <v>189296.93</v>
      </c>
      <c r="L7" s="622"/>
      <c r="M7" s="498">
        <v>324908.28</v>
      </c>
      <c r="N7" s="498"/>
      <c r="O7" s="622">
        <v>50254.1</v>
      </c>
      <c r="P7" s="622">
        <v>0</v>
      </c>
      <c r="Q7" s="622">
        <f aca="true" t="shared" si="1" ref="Q7:Q21">P7+O7</f>
        <v>50254.1</v>
      </c>
      <c r="R7" s="622"/>
      <c r="S7" s="622">
        <v>4020.7799999999997</v>
      </c>
      <c r="T7" s="622">
        <v>1187.1</v>
      </c>
      <c r="U7" s="622">
        <f aca="true" t="shared" si="2" ref="U7:U21">SUM(S7:T7)</f>
        <v>5207.879999999999</v>
      </c>
      <c r="V7" s="622"/>
      <c r="W7" s="622">
        <v>415.25</v>
      </c>
      <c r="X7" s="622">
        <v>2460.3599999999997</v>
      </c>
      <c r="Y7" s="622">
        <v>4661.25</v>
      </c>
      <c r="Z7" s="622">
        <v>53.17</v>
      </c>
      <c r="AA7" s="622">
        <f aca="true" t="shared" si="3" ref="AA7:AA21">Z7+Y7+X7+W7</f>
        <v>7590.03</v>
      </c>
      <c r="AB7" s="622"/>
      <c r="AC7" s="622"/>
      <c r="AD7" s="622">
        <v>962.5699999999999</v>
      </c>
      <c r="AE7" s="622">
        <v>895.87</v>
      </c>
      <c r="AF7" s="622">
        <v>3456.25</v>
      </c>
      <c r="AG7" s="622">
        <v>1458.18</v>
      </c>
      <c r="AH7" s="622">
        <f aca="true" t="shared" si="4" ref="AH7:AH20">SUM(AD7:AG7)</f>
        <v>6772.870000000001</v>
      </c>
      <c r="AI7" s="622"/>
      <c r="AJ7" s="622">
        <v>108389.17</v>
      </c>
      <c r="AK7" s="622"/>
      <c r="AL7" s="622">
        <v>0</v>
      </c>
      <c r="AM7" s="622">
        <v>0</v>
      </c>
      <c r="AN7" s="622">
        <v>0</v>
      </c>
      <c r="AO7" s="622">
        <v>0</v>
      </c>
      <c r="AP7" s="622">
        <v>664.61</v>
      </c>
      <c r="AQ7" s="622">
        <v>564.8499999999999</v>
      </c>
      <c r="AR7" s="622">
        <f aca="true" t="shared" si="5" ref="AR7:AR20">AQ7+AP7+AO7+AN7+AM7+AL7</f>
        <v>1229.46</v>
      </c>
      <c r="AS7" s="622">
        <v>93483.23000000003</v>
      </c>
      <c r="AT7" s="622">
        <v>34727.509999999995</v>
      </c>
      <c r="AU7" s="622">
        <v>2495.77</v>
      </c>
      <c r="AV7" s="622">
        <f aca="true" t="shared" si="6" ref="AV7:AV20">AU7+AT7+AS7</f>
        <v>130706.51000000001</v>
      </c>
      <c r="AW7" s="622">
        <v>5124.7</v>
      </c>
      <c r="AX7" s="622"/>
      <c r="AY7" s="622"/>
      <c r="AZ7" s="622">
        <v>0</v>
      </c>
      <c r="BA7" s="622">
        <v>0</v>
      </c>
      <c r="BB7" s="622">
        <f aca="true" t="shared" si="7" ref="BB7:BB21">SUM(AZ7:BA7)</f>
        <v>0</v>
      </c>
      <c r="BC7" s="622"/>
      <c r="BD7" s="622">
        <v>5341.27</v>
      </c>
      <c r="BE7" s="622"/>
      <c r="BF7" s="700">
        <f aca="true" t="shared" si="8" ref="BF7:BF21">BD7+BB7+AW7+AV7+AR7+AJ7+AH7+AA7+U7+Q7+M7+K7+D7+B7</f>
        <v>886644.0399999999</v>
      </c>
      <c r="BG7" s="438"/>
    </row>
    <row r="8" spans="1:59" ht="12.75">
      <c r="A8" s="499" t="s">
        <v>15</v>
      </c>
      <c r="B8" s="498">
        <v>512.7</v>
      </c>
      <c r="C8" s="498"/>
      <c r="D8" s="622">
        <v>15004.509999999998</v>
      </c>
      <c r="E8" s="622"/>
      <c r="F8" s="622">
        <v>1065.57</v>
      </c>
      <c r="G8" s="622">
        <v>7905.68</v>
      </c>
      <c r="H8" s="622">
        <v>84070.18</v>
      </c>
      <c r="I8" s="622">
        <v>0</v>
      </c>
      <c r="J8" s="622">
        <v>471.18999999999994</v>
      </c>
      <c r="K8" s="622">
        <f t="shared" si="0"/>
        <v>93512.62</v>
      </c>
      <c r="L8" s="622"/>
      <c r="M8" s="498">
        <v>158423.33999999997</v>
      </c>
      <c r="N8" s="498"/>
      <c r="O8" s="622">
        <v>13214.81</v>
      </c>
      <c r="P8" s="622">
        <v>0</v>
      </c>
      <c r="Q8" s="622">
        <f t="shared" si="1"/>
        <v>13214.81</v>
      </c>
      <c r="R8" s="622"/>
      <c r="S8" s="622">
        <v>1363.47</v>
      </c>
      <c r="T8" s="622">
        <v>838.51</v>
      </c>
      <c r="U8" s="622">
        <f t="shared" si="2"/>
        <v>2201.98</v>
      </c>
      <c r="V8" s="622"/>
      <c r="W8" s="622">
        <v>5238.570000000001</v>
      </c>
      <c r="X8" s="622">
        <v>1342.8500000000001</v>
      </c>
      <c r="Y8" s="622">
        <v>2047.71</v>
      </c>
      <c r="Z8" s="622">
        <v>15.59</v>
      </c>
      <c r="AA8" s="622">
        <f t="shared" si="3"/>
        <v>8644.720000000001</v>
      </c>
      <c r="AB8" s="622"/>
      <c r="AC8" s="622"/>
      <c r="AD8" s="622">
        <v>1355.87</v>
      </c>
      <c r="AE8" s="622">
        <v>2152.59</v>
      </c>
      <c r="AF8" s="622">
        <v>8469.23</v>
      </c>
      <c r="AG8" s="622">
        <v>167.79999999999998</v>
      </c>
      <c r="AH8" s="622">
        <f t="shared" si="4"/>
        <v>12145.489999999998</v>
      </c>
      <c r="AI8" s="622"/>
      <c r="AJ8" s="622">
        <v>0</v>
      </c>
      <c r="AK8" s="622"/>
      <c r="AL8" s="622">
        <v>2.37</v>
      </c>
      <c r="AM8" s="622">
        <v>0</v>
      </c>
      <c r="AN8" s="622">
        <v>0</v>
      </c>
      <c r="AO8" s="622">
        <v>0</v>
      </c>
      <c r="AP8" s="622">
        <v>1153.6799999999998</v>
      </c>
      <c r="AQ8" s="622">
        <v>161.92000000000002</v>
      </c>
      <c r="AR8" s="622">
        <f t="shared" si="5"/>
        <v>1317.9699999999998</v>
      </c>
      <c r="AS8" s="622">
        <v>12921.590000000002</v>
      </c>
      <c r="AT8" s="622">
        <v>1690.71</v>
      </c>
      <c r="AU8" s="622">
        <v>304.95</v>
      </c>
      <c r="AV8" s="622">
        <f t="shared" si="6"/>
        <v>14917.250000000002</v>
      </c>
      <c r="AW8" s="622">
        <v>2234.24</v>
      </c>
      <c r="AX8" s="622"/>
      <c r="AY8" s="622"/>
      <c r="AZ8" s="622">
        <v>0</v>
      </c>
      <c r="BA8" s="622">
        <v>0</v>
      </c>
      <c r="BB8" s="622">
        <f t="shared" si="7"/>
        <v>0</v>
      </c>
      <c r="BC8" s="622"/>
      <c r="BD8" s="622">
        <v>1666.54</v>
      </c>
      <c r="BE8" s="622"/>
      <c r="BF8" s="700">
        <f t="shared" si="8"/>
        <v>323796.17</v>
      </c>
      <c r="BG8" s="438"/>
    </row>
    <row r="9" spans="1:59" ht="12.75">
      <c r="A9" s="499" t="s">
        <v>16</v>
      </c>
      <c r="B9" s="498">
        <v>1567.3100000000002</v>
      </c>
      <c r="C9" s="498"/>
      <c r="D9" s="622">
        <v>49248.43</v>
      </c>
      <c r="E9" s="622"/>
      <c r="F9" s="622">
        <v>3085.94</v>
      </c>
      <c r="G9" s="622">
        <v>18322.73</v>
      </c>
      <c r="H9" s="622">
        <v>228072.67</v>
      </c>
      <c r="I9" s="622">
        <v>11.32</v>
      </c>
      <c r="J9" s="622">
        <v>1060.0500000000002</v>
      </c>
      <c r="K9" s="622">
        <f t="shared" si="0"/>
        <v>250552.71000000002</v>
      </c>
      <c r="L9" s="622"/>
      <c r="M9" s="498">
        <v>403009.17</v>
      </c>
      <c r="N9" s="498"/>
      <c r="O9" s="622">
        <v>30179.06</v>
      </c>
      <c r="P9" s="622">
        <v>66.9</v>
      </c>
      <c r="Q9" s="622">
        <f t="shared" si="1"/>
        <v>30245.960000000003</v>
      </c>
      <c r="R9" s="622"/>
      <c r="S9" s="622">
        <v>4248.42</v>
      </c>
      <c r="T9" s="622">
        <v>1249.9</v>
      </c>
      <c r="U9" s="622">
        <f t="shared" si="2"/>
        <v>5498.32</v>
      </c>
      <c r="V9" s="622"/>
      <c r="W9" s="622">
        <v>16726.65</v>
      </c>
      <c r="X9" s="622">
        <v>2775.15</v>
      </c>
      <c r="Y9" s="622">
        <v>15369.5</v>
      </c>
      <c r="Z9" s="622">
        <v>8495.46</v>
      </c>
      <c r="AA9" s="622">
        <f t="shared" si="3"/>
        <v>43366.76</v>
      </c>
      <c r="AB9" s="622"/>
      <c r="AC9" s="622"/>
      <c r="AD9" s="622">
        <v>1609.09</v>
      </c>
      <c r="AE9" s="622">
        <v>4395.7699999999995</v>
      </c>
      <c r="AF9" s="622">
        <v>28910.51</v>
      </c>
      <c r="AG9" s="622">
        <v>1337.97</v>
      </c>
      <c r="AH9" s="622">
        <f t="shared" si="4"/>
        <v>36253.34</v>
      </c>
      <c r="AI9" s="622"/>
      <c r="AJ9" s="622">
        <v>0</v>
      </c>
      <c r="AK9" s="622"/>
      <c r="AL9" s="622">
        <v>18358.39</v>
      </c>
      <c r="AM9" s="622">
        <v>12269.09</v>
      </c>
      <c r="AN9" s="622">
        <v>0</v>
      </c>
      <c r="AO9" s="622">
        <v>0</v>
      </c>
      <c r="AP9" s="622">
        <v>864.56</v>
      </c>
      <c r="AQ9" s="622">
        <v>892.12</v>
      </c>
      <c r="AR9" s="622">
        <f t="shared" si="5"/>
        <v>32384.16</v>
      </c>
      <c r="AS9" s="622">
        <v>30445.55</v>
      </c>
      <c r="AT9" s="622">
        <v>13339.75</v>
      </c>
      <c r="AU9" s="622">
        <v>394.54999999999995</v>
      </c>
      <c r="AV9" s="622">
        <f t="shared" si="6"/>
        <v>44179.85</v>
      </c>
      <c r="AW9" s="622">
        <v>6921.41</v>
      </c>
      <c r="AX9" s="622"/>
      <c r="AY9" s="622"/>
      <c r="AZ9" s="622">
        <v>0</v>
      </c>
      <c r="BA9" s="622">
        <v>0</v>
      </c>
      <c r="BB9" s="622">
        <f t="shared" si="7"/>
        <v>0</v>
      </c>
      <c r="BC9" s="622"/>
      <c r="BD9" s="622">
        <v>2431.69</v>
      </c>
      <c r="BE9" s="622"/>
      <c r="BF9" s="700">
        <f t="shared" si="8"/>
        <v>905659.11</v>
      </c>
      <c r="BG9" s="438"/>
    </row>
    <row r="10" spans="1:59" ht="12.75">
      <c r="A10" s="499" t="s">
        <v>17</v>
      </c>
      <c r="B10" s="498">
        <v>215.78</v>
      </c>
      <c r="C10" s="498"/>
      <c r="D10" s="622">
        <v>5099.9</v>
      </c>
      <c r="E10" s="622"/>
      <c r="F10" s="622">
        <v>668.08</v>
      </c>
      <c r="G10" s="622">
        <v>3322.92</v>
      </c>
      <c r="H10" s="622">
        <v>26099.47</v>
      </c>
      <c r="I10" s="622">
        <v>0</v>
      </c>
      <c r="J10" s="622">
        <v>340.84999999999997</v>
      </c>
      <c r="K10" s="622">
        <f t="shared" si="0"/>
        <v>30431.32</v>
      </c>
      <c r="L10" s="622"/>
      <c r="M10" s="498">
        <v>60298.16</v>
      </c>
      <c r="N10" s="498"/>
      <c r="O10" s="622">
        <v>11437.14</v>
      </c>
      <c r="P10" s="622">
        <v>0</v>
      </c>
      <c r="Q10" s="622">
        <f t="shared" si="1"/>
        <v>11437.14</v>
      </c>
      <c r="R10" s="622"/>
      <c r="S10" s="622">
        <v>561.76</v>
      </c>
      <c r="T10" s="622">
        <v>161.9</v>
      </c>
      <c r="U10" s="622">
        <f t="shared" si="2"/>
        <v>723.66</v>
      </c>
      <c r="V10" s="622"/>
      <c r="W10" s="622">
        <v>1292.9099999999999</v>
      </c>
      <c r="X10" s="622">
        <v>838</v>
      </c>
      <c r="Y10" s="622">
        <v>505.92</v>
      </c>
      <c r="Z10" s="622">
        <v>18.17</v>
      </c>
      <c r="AA10" s="622">
        <f t="shared" si="3"/>
        <v>2655</v>
      </c>
      <c r="AB10" s="622"/>
      <c r="AC10" s="622"/>
      <c r="AD10" s="622">
        <v>430.89</v>
      </c>
      <c r="AE10" s="622">
        <v>962.22</v>
      </c>
      <c r="AF10" s="622">
        <v>4262.51</v>
      </c>
      <c r="AG10" s="622">
        <v>47.7</v>
      </c>
      <c r="AH10" s="622">
        <f t="shared" si="4"/>
        <v>5703.320000000001</v>
      </c>
      <c r="AI10" s="622"/>
      <c r="AJ10" s="622">
        <v>0</v>
      </c>
      <c r="AK10" s="622"/>
      <c r="AL10" s="622">
        <v>0</v>
      </c>
      <c r="AM10" s="622">
        <v>0</v>
      </c>
      <c r="AN10" s="622">
        <v>0</v>
      </c>
      <c r="AO10" s="622">
        <v>0</v>
      </c>
      <c r="AP10" s="622">
        <v>261.25</v>
      </c>
      <c r="AQ10" s="622">
        <v>150.67</v>
      </c>
      <c r="AR10" s="622">
        <f t="shared" si="5"/>
        <v>411.91999999999996</v>
      </c>
      <c r="AS10" s="622">
        <v>5626.32</v>
      </c>
      <c r="AT10" s="622">
        <v>343.37</v>
      </c>
      <c r="AU10" s="622">
        <v>20</v>
      </c>
      <c r="AV10" s="622">
        <f t="shared" si="6"/>
        <v>5989.69</v>
      </c>
      <c r="AW10" s="622">
        <v>902.55</v>
      </c>
      <c r="AX10" s="622"/>
      <c r="AY10" s="622"/>
      <c r="AZ10" s="622">
        <v>0</v>
      </c>
      <c r="BA10" s="622">
        <v>0</v>
      </c>
      <c r="BB10" s="622">
        <f t="shared" si="7"/>
        <v>0</v>
      </c>
      <c r="BC10" s="622"/>
      <c r="BD10" s="622">
        <v>230.08</v>
      </c>
      <c r="BE10" s="622"/>
      <c r="BF10" s="700">
        <f t="shared" si="8"/>
        <v>124098.51999999999</v>
      </c>
      <c r="BG10" s="438"/>
    </row>
    <row r="11" spans="1:59" ht="12.75">
      <c r="A11" s="499" t="s">
        <v>18</v>
      </c>
      <c r="B11" s="498">
        <v>118.31</v>
      </c>
      <c r="C11" s="498"/>
      <c r="D11" s="622">
        <v>3093.8900000000003</v>
      </c>
      <c r="E11" s="622"/>
      <c r="F11" s="622">
        <v>469.44</v>
      </c>
      <c r="G11" s="622">
        <v>2056.51</v>
      </c>
      <c r="H11" s="622">
        <v>20635.64</v>
      </c>
      <c r="I11" s="622">
        <v>0</v>
      </c>
      <c r="J11" s="622">
        <v>309.91</v>
      </c>
      <c r="K11" s="622">
        <f t="shared" si="0"/>
        <v>23471.5</v>
      </c>
      <c r="L11" s="622"/>
      <c r="M11" s="498">
        <v>28560.79</v>
      </c>
      <c r="N11" s="498"/>
      <c r="O11" s="622">
        <v>6585.02</v>
      </c>
      <c r="P11" s="622">
        <v>0</v>
      </c>
      <c r="Q11" s="622">
        <f t="shared" si="1"/>
        <v>6585.02</v>
      </c>
      <c r="R11" s="622"/>
      <c r="S11" s="622">
        <v>360.94000000000005</v>
      </c>
      <c r="T11" s="622">
        <v>128.5</v>
      </c>
      <c r="U11" s="622">
        <f t="shared" si="2"/>
        <v>489.44000000000005</v>
      </c>
      <c r="V11" s="622"/>
      <c r="W11" s="622">
        <v>2775.46</v>
      </c>
      <c r="X11" s="622">
        <v>884.5699999999999</v>
      </c>
      <c r="Y11" s="622">
        <v>382.17</v>
      </c>
      <c r="Z11" s="622">
        <v>0</v>
      </c>
      <c r="AA11" s="622">
        <f t="shared" si="3"/>
        <v>4042.2</v>
      </c>
      <c r="AB11" s="622"/>
      <c r="AC11" s="622"/>
      <c r="AD11" s="622">
        <v>302.36</v>
      </c>
      <c r="AE11" s="622">
        <v>817.98</v>
      </c>
      <c r="AF11" s="622">
        <v>1582.53</v>
      </c>
      <c r="AG11" s="622">
        <v>0</v>
      </c>
      <c r="AH11" s="622">
        <f t="shared" si="4"/>
        <v>2702.87</v>
      </c>
      <c r="AI11" s="622"/>
      <c r="AJ11" s="622">
        <v>0</v>
      </c>
      <c r="AK11" s="622"/>
      <c r="AL11" s="622">
        <v>0</v>
      </c>
      <c r="AM11" s="622">
        <v>0</v>
      </c>
      <c r="AN11" s="622">
        <v>0</v>
      </c>
      <c r="AO11" s="622">
        <v>0</v>
      </c>
      <c r="AP11" s="622">
        <v>532.15</v>
      </c>
      <c r="AQ11" s="622">
        <v>191.3</v>
      </c>
      <c r="AR11" s="622">
        <f t="shared" si="5"/>
        <v>723.45</v>
      </c>
      <c r="AS11" s="622">
        <v>5331.650000000001</v>
      </c>
      <c r="AT11" s="622">
        <v>1555.3</v>
      </c>
      <c r="AU11" s="622">
        <v>0</v>
      </c>
      <c r="AV11" s="622">
        <f t="shared" si="6"/>
        <v>6886.950000000001</v>
      </c>
      <c r="AW11" s="622">
        <v>536.62</v>
      </c>
      <c r="AX11" s="622"/>
      <c r="AY11" s="622"/>
      <c r="AZ11" s="622">
        <v>0</v>
      </c>
      <c r="BA11" s="622">
        <v>0</v>
      </c>
      <c r="BB11" s="622">
        <f t="shared" si="7"/>
        <v>0</v>
      </c>
      <c r="BC11" s="622"/>
      <c r="BD11" s="622">
        <v>131.09</v>
      </c>
      <c r="BE11" s="622"/>
      <c r="BF11" s="700">
        <f t="shared" si="8"/>
        <v>77342.12999999999</v>
      </c>
      <c r="BG11" s="438"/>
    </row>
    <row r="12" spans="1:59" ht="12.75">
      <c r="A12" s="499" t="s">
        <v>19</v>
      </c>
      <c r="B12" s="498">
        <v>1568.03</v>
      </c>
      <c r="C12" s="498"/>
      <c r="D12" s="622">
        <v>1845.85</v>
      </c>
      <c r="E12" s="622"/>
      <c r="F12" s="622">
        <v>172.12</v>
      </c>
      <c r="G12" s="622">
        <v>1547.68</v>
      </c>
      <c r="H12" s="622">
        <v>9650.75</v>
      </c>
      <c r="I12" s="622">
        <v>0</v>
      </c>
      <c r="J12" s="622">
        <v>310.72</v>
      </c>
      <c r="K12" s="622">
        <f t="shared" si="0"/>
        <v>11681.269999999999</v>
      </c>
      <c r="L12" s="622"/>
      <c r="M12" s="498">
        <v>11620.73</v>
      </c>
      <c r="N12" s="498"/>
      <c r="O12" s="622">
        <v>5223.82</v>
      </c>
      <c r="P12" s="622">
        <v>0</v>
      </c>
      <c r="Q12" s="622">
        <f t="shared" si="1"/>
        <v>5223.82</v>
      </c>
      <c r="R12" s="622"/>
      <c r="S12" s="622">
        <v>200.66</v>
      </c>
      <c r="T12" s="622">
        <v>109.16</v>
      </c>
      <c r="U12" s="622">
        <f t="shared" si="2"/>
        <v>309.82</v>
      </c>
      <c r="V12" s="622"/>
      <c r="W12" s="622">
        <v>1844.1499999999999</v>
      </c>
      <c r="X12" s="622">
        <v>851.92</v>
      </c>
      <c r="Y12" s="622">
        <v>172.98</v>
      </c>
      <c r="Z12" s="622">
        <v>0</v>
      </c>
      <c r="AA12" s="622">
        <f t="shared" si="3"/>
        <v>2869.0499999999997</v>
      </c>
      <c r="AB12" s="622"/>
      <c r="AC12" s="622"/>
      <c r="AD12" s="622">
        <v>52.96</v>
      </c>
      <c r="AE12" s="622">
        <v>99.91</v>
      </c>
      <c r="AF12" s="622">
        <v>1210.89</v>
      </c>
      <c r="AG12" s="622">
        <v>27.17</v>
      </c>
      <c r="AH12" s="622">
        <f t="shared" si="4"/>
        <v>1390.9300000000003</v>
      </c>
      <c r="AI12" s="622"/>
      <c r="AJ12" s="622">
        <v>0</v>
      </c>
      <c r="AK12" s="622"/>
      <c r="AL12" s="622">
        <v>0</v>
      </c>
      <c r="AM12" s="622">
        <v>0</v>
      </c>
      <c r="AN12" s="622">
        <v>0</v>
      </c>
      <c r="AO12" s="622">
        <v>0</v>
      </c>
      <c r="AP12" s="622">
        <v>90.76</v>
      </c>
      <c r="AQ12" s="622">
        <v>31.18</v>
      </c>
      <c r="AR12" s="622">
        <f t="shared" si="5"/>
        <v>121.94</v>
      </c>
      <c r="AS12" s="622">
        <v>1015.38</v>
      </c>
      <c r="AT12" s="622">
        <v>263.37</v>
      </c>
      <c r="AU12" s="622">
        <v>0</v>
      </c>
      <c r="AV12" s="622">
        <f t="shared" si="6"/>
        <v>1278.75</v>
      </c>
      <c r="AW12" s="622">
        <v>250.19</v>
      </c>
      <c r="AX12" s="622"/>
      <c r="AY12" s="622"/>
      <c r="AZ12" s="622">
        <v>0</v>
      </c>
      <c r="BA12" s="622">
        <v>0</v>
      </c>
      <c r="BB12" s="622">
        <f t="shared" si="7"/>
        <v>0</v>
      </c>
      <c r="BC12" s="622"/>
      <c r="BD12" s="622">
        <v>35.92</v>
      </c>
      <c r="BE12" s="622"/>
      <c r="BF12" s="700">
        <f t="shared" si="8"/>
        <v>38196.299999999996</v>
      </c>
      <c r="BG12" s="438"/>
    </row>
    <row r="13" spans="1:59" ht="12.75">
      <c r="A13" s="500" t="s">
        <v>20</v>
      </c>
      <c r="B13" s="498">
        <v>0</v>
      </c>
      <c r="C13" s="498"/>
      <c r="D13" s="622">
        <v>6546.99</v>
      </c>
      <c r="E13" s="622"/>
      <c r="F13" s="622">
        <v>620.18</v>
      </c>
      <c r="G13" s="622">
        <v>3723.28</v>
      </c>
      <c r="H13" s="622">
        <v>46290.94</v>
      </c>
      <c r="I13" s="622">
        <v>2.45</v>
      </c>
      <c r="J13" s="622">
        <v>411.97</v>
      </c>
      <c r="K13" s="622">
        <f t="shared" si="0"/>
        <v>51048.82</v>
      </c>
      <c r="L13" s="623"/>
      <c r="M13" s="498">
        <v>61322.28</v>
      </c>
      <c r="N13" s="498"/>
      <c r="O13" s="622">
        <v>14192.34</v>
      </c>
      <c r="P13" s="622">
        <v>0</v>
      </c>
      <c r="Q13" s="622">
        <f t="shared" si="1"/>
        <v>14192.34</v>
      </c>
      <c r="R13" s="622"/>
      <c r="S13" s="622">
        <v>774.8</v>
      </c>
      <c r="T13" s="622">
        <v>192.54</v>
      </c>
      <c r="U13" s="622">
        <f t="shared" si="2"/>
        <v>967.3399999999999</v>
      </c>
      <c r="V13" s="622"/>
      <c r="W13" s="622">
        <v>3243.5</v>
      </c>
      <c r="X13" s="622">
        <v>1167.5</v>
      </c>
      <c r="Y13" s="622">
        <v>2289.04</v>
      </c>
      <c r="Z13" s="622">
        <v>76.59</v>
      </c>
      <c r="AA13" s="622">
        <f t="shared" si="3"/>
        <v>6776.63</v>
      </c>
      <c r="AB13" s="622"/>
      <c r="AC13" s="623"/>
      <c r="AD13" s="622">
        <v>479.44</v>
      </c>
      <c r="AE13" s="622">
        <v>400.27</v>
      </c>
      <c r="AF13" s="622">
        <v>2870.63</v>
      </c>
      <c r="AG13" s="622">
        <v>199.57</v>
      </c>
      <c r="AH13" s="622">
        <f t="shared" si="4"/>
        <v>3949.9100000000003</v>
      </c>
      <c r="AI13" s="623"/>
      <c r="AJ13" s="622">
        <v>0</v>
      </c>
      <c r="AK13" s="622"/>
      <c r="AL13" s="622">
        <v>0</v>
      </c>
      <c r="AM13" s="622">
        <v>0</v>
      </c>
      <c r="AN13" s="622">
        <v>0</v>
      </c>
      <c r="AO13" s="622">
        <v>0</v>
      </c>
      <c r="AP13" s="622">
        <v>415.02000000000004</v>
      </c>
      <c r="AQ13" s="622">
        <v>62.550000000000004</v>
      </c>
      <c r="AR13" s="622">
        <f t="shared" si="5"/>
        <v>477.57000000000005</v>
      </c>
      <c r="AS13" s="622">
        <v>4825.1</v>
      </c>
      <c r="AT13" s="622">
        <v>1689.3700000000001</v>
      </c>
      <c r="AU13" s="622">
        <v>34.519999999999996</v>
      </c>
      <c r="AV13" s="622">
        <f t="shared" si="6"/>
        <v>6548.990000000001</v>
      </c>
      <c r="AW13" s="622">
        <v>1227.52</v>
      </c>
      <c r="AX13" s="622"/>
      <c r="AY13" s="622"/>
      <c r="AZ13" s="622">
        <v>0</v>
      </c>
      <c r="BA13" s="622">
        <v>0</v>
      </c>
      <c r="BB13" s="622">
        <f t="shared" si="7"/>
        <v>0</v>
      </c>
      <c r="BC13" s="622"/>
      <c r="BD13" s="622">
        <v>533.77</v>
      </c>
      <c r="BE13" s="623"/>
      <c r="BF13" s="700">
        <f t="shared" si="8"/>
        <v>153592.16</v>
      </c>
      <c r="BG13" s="438"/>
    </row>
    <row r="14" spans="1:59" ht="12.75">
      <c r="A14" s="499" t="s">
        <v>21</v>
      </c>
      <c r="B14" s="498">
        <v>898.35</v>
      </c>
      <c r="C14" s="498"/>
      <c r="D14" s="622">
        <v>27594.05</v>
      </c>
      <c r="E14" s="622"/>
      <c r="F14" s="622">
        <v>1246.48</v>
      </c>
      <c r="G14" s="622">
        <v>9557.97</v>
      </c>
      <c r="H14" s="622">
        <v>78203.08</v>
      </c>
      <c r="I14" s="622">
        <v>50.65</v>
      </c>
      <c r="J14" s="622">
        <v>741.98</v>
      </c>
      <c r="K14" s="622">
        <f t="shared" si="0"/>
        <v>89800.15999999999</v>
      </c>
      <c r="L14" s="622"/>
      <c r="M14" s="498">
        <v>212135.76</v>
      </c>
      <c r="N14" s="498"/>
      <c r="O14" s="622">
        <v>33570.84</v>
      </c>
      <c r="P14" s="622">
        <v>0</v>
      </c>
      <c r="Q14" s="622">
        <f t="shared" si="1"/>
        <v>33570.84</v>
      </c>
      <c r="R14" s="622"/>
      <c r="S14" s="622">
        <v>2847.47</v>
      </c>
      <c r="T14" s="622">
        <v>446.15</v>
      </c>
      <c r="U14" s="622">
        <f t="shared" si="2"/>
        <v>3293.62</v>
      </c>
      <c r="V14" s="622"/>
      <c r="W14" s="622">
        <v>23276.35</v>
      </c>
      <c r="X14" s="622">
        <v>1835.21</v>
      </c>
      <c r="Y14" s="622">
        <v>5810.28</v>
      </c>
      <c r="Z14" s="622">
        <v>27.93</v>
      </c>
      <c r="AA14" s="622">
        <f t="shared" si="3"/>
        <v>30949.769999999997</v>
      </c>
      <c r="AB14" s="622"/>
      <c r="AC14" s="622"/>
      <c r="AD14" s="622">
        <v>713.5699999999999</v>
      </c>
      <c r="AE14" s="622">
        <v>3523.99</v>
      </c>
      <c r="AF14" s="622">
        <v>6022.22</v>
      </c>
      <c r="AG14" s="622">
        <v>1090.77</v>
      </c>
      <c r="AH14" s="622">
        <f t="shared" si="4"/>
        <v>11350.55</v>
      </c>
      <c r="AI14" s="622"/>
      <c r="AJ14" s="622">
        <v>0</v>
      </c>
      <c r="AK14" s="622"/>
      <c r="AL14" s="622">
        <v>0</v>
      </c>
      <c r="AM14" s="622">
        <v>0</v>
      </c>
      <c r="AN14" s="622">
        <v>0</v>
      </c>
      <c r="AO14" s="622">
        <v>0</v>
      </c>
      <c r="AP14" s="622">
        <v>581.19</v>
      </c>
      <c r="AQ14" s="622">
        <v>293.71000000000004</v>
      </c>
      <c r="AR14" s="622">
        <f t="shared" si="5"/>
        <v>874.9000000000001</v>
      </c>
      <c r="AS14" s="622">
        <v>25846.709999999995</v>
      </c>
      <c r="AT14" s="622">
        <v>7547.63</v>
      </c>
      <c r="AU14" s="622">
        <v>443.87</v>
      </c>
      <c r="AV14" s="622">
        <f t="shared" si="6"/>
        <v>33838.20999999999</v>
      </c>
      <c r="AW14" s="622">
        <v>3474.59</v>
      </c>
      <c r="AX14" s="622"/>
      <c r="AY14" s="622"/>
      <c r="AZ14" s="622">
        <v>0</v>
      </c>
      <c r="BA14" s="622">
        <v>0</v>
      </c>
      <c r="BB14" s="622">
        <f t="shared" si="7"/>
        <v>0</v>
      </c>
      <c r="BC14" s="622"/>
      <c r="BD14" s="622">
        <v>1273.0900000000001</v>
      </c>
      <c r="BE14" s="622"/>
      <c r="BF14" s="700">
        <f t="shared" si="8"/>
        <v>449053.8899999999</v>
      </c>
      <c r="BG14" s="438"/>
    </row>
    <row r="15" spans="1:59" ht="12.75">
      <c r="A15" s="500" t="s">
        <v>22</v>
      </c>
      <c r="B15" s="498">
        <v>233.3</v>
      </c>
      <c r="C15" s="498"/>
      <c r="D15" s="622">
        <v>6761.57</v>
      </c>
      <c r="E15" s="622"/>
      <c r="F15" s="622">
        <v>471.18</v>
      </c>
      <c r="G15" s="622">
        <v>3549.43</v>
      </c>
      <c r="H15" s="622">
        <v>32388.77</v>
      </c>
      <c r="I15" s="622">
        <v>0</v>
      </c>
      <c r="J15" s="622">
        <v>457.38</v>
      </c>
      <c r="K15" s="622">
        <f t="shared" si="0"/>
        <v>36866.759999999995</v>
      </c>
      <c r="L15" s="623"/>
      <c r="M15" s="498">
        <v>57190.75</v>
      </c>
      <c r="N15" s="498"/>
      <c r="O15" s="622">
        <v>13170.04</v>
      </c>
      <c r="P15" s="622">
        <v>0</v>
      </c>
      <c r="Q15" s="622">
        <f t="shared" si="1"/>
        <v>13170.04</v>
      </c>
      <c r="R15" s="622"/>
      <c r="S15" s="622">
        <v>699.78</v>
      </c>
      <c r="T15" s="622">
        <v>881.2</v>
      </c>
      <c r="U15" s="622">
        <f t="shared" si="2"/>
        <v>1580.98</v>
      </c>
      <c r="V15" s="622"/>
      <c r="W15" s="622">
        <v>5636.95</v>
      </c>
      <c r="X15" s="622">
        <v>787.88</v>
      </c>
      <c r="Y15" s="622">
        <v>422.78</v>
      </c>
      <c r="Z15" s="622">
        <v>0</v>
      </c>
      <c r="AA15" s="622">
        <f t="shared" si="3"/>
        <v>6847.61</v>
      </c>
      <c r="AB15" s="622"/>
      <c r="AC15" s="623"/>
      <c r="AD15" s="622">
        <v>842.75</v>
      </c>
      <c r="AE15" s="622">
        <v>788.76</v>
      </c>
      <c r="AF15" s="622">
        <v>10386.91</v>
      </c>
      <c r="AG15" s="622">
        <v>51.01</v>
      </c>
      <c r="AH15" s="622">
        <f t="shared" si="4"/>
        <v>12069.43</v>
      </c>
      <c r="AI15" s="623"/>
      <c r="AJ15" s="622">
        <v>0</v>
      </c>
      <c r="AK15" s="622"/>
      <c r="AL15" s="622">
        <v>60</v>
      </c>
      <c r="AM15" s="622">
        <v>0</v>
      </c>
      <c r="AN15" s="622">
        <v>0</v>
      </c>
      <c r="AO15" s="622">
        <v>0</v>
      </c>
      <c r="AP15" s="622">
        <v>944.24</v>
      </c>
      <c r="AQ15" s="622">
        <v>1523.28</v>
      </c>
      <c r="AR15" s="622">
        <f t="shared" si="5"/>
        <v>2527.52</v>
      </c>
      <c r="AS15" s="622">
        <v>13186.17</v>
      </c>
      <c r="AT15" s="622">
        <v>2809.09</v>
      </c>
      <c r="AU15" s="622">
        <v>0</v>
      </c>
      <c r="AV15" s="622">
        <f t="shared" si="6"/>
        <v>15995.26</v>
      </c>
      <c r="AW15" s="622">
        <v>1272.23</v>
      </c>
      <c r="AX15" s="622"/>
      <c r="AY15" s="622"/>
      <c r="AZ15" s="622">
        <v>0</v>
      </c>
      <c r="BA15" s="622">
        <v>30000</v>
      </c>
      <c r="BB15" s="622">
        <f t="shared" si="7"/>
        <v>30000</v>
      </c>
      <c r="BC15" s="622"/>
      <c r="BD15" s="622">
        <v>1203.1</v>
      </c>
      <c r="BE15" s="623"/>
      <c r="BF15" s="700">
        <f t="shared" si="8"/>
        <v>185718.55</v>
      </c>
      <c r="BG15" s="438"/>
    </row>
    <row r="16" spans="1:59" ht="12.75">
      <c r="A16" s="499" t="s">
        <v>98</v>
      </c>
      <c r="B16" s="498">
        <v>0</v>
      </c>
      <c r="C16" s="498"/>
      <c r="D16" s="622">
        <v>7865.9800000000005</v>
      </c>
      <c r="E16" s="622"/>
      <c r="F16" s="622">
        <v>1034.6499999999999</v>
      </c>
      <c r="G16" s="622">
        <v>5540.09</v>
      </c>
      <c r="H16" s="622">
        <v>60601.73</v>
      </c>
      <c r="I16" s="622">
        <v>0</v>
      </c>
      <c r="J16" s="622">
        <v>532.97</v>
      </c>
      <c r="K16" s="622">
        <f t="shared" si="0"/>
        <v>67709.44</v>
      </c>
      <c r="L16" s="622"/>
      <c r="M16" s="498">
        <v>94185.39000000001</v>
      </c>
      <c r="N16" s="498"/>
      <c r="O16" s="622">
        <v>12273.92</v>
      </c>
      <c r="P16" s="622">
        <v>15</v>
      </c>
      <c r="Q16" s="622">
        <f t="shared" si="1"/>
        <v>12288.92</v>
      </c>
      <c r="R16" s="622"/>
      <c r="S16" s="622">
        <v>1079.6</v>
      </c>
      <c r="T16" s="622">
        <v>234.39</v>
      </c>
      <c r="U16" s="622">
        <f t="shared" si="2"/>
        <v>1313.9899999999998</v>
      </c>
      <c r="V16" s="622"/>
      <c r="W16" s="622">
        <v>4749.9</v>
      </c>
      <c r="X16" s="622">
        <v>1105.32</v>
      </c>
      <c r="Y16" s="622">
        <v>3168.06</v>
      </c>
      <c r="Z16" s="622">
        <v>26.58</v>
      </c>
      <c r="AA16" s="622">
        <f t="shared" si="3"/>
        <v>9049.86</v>
      </c>
      <c r="AB16" s="622"/>
      <c r="AC16" s="622"/>
      <c r="AD16" s="622">
        <v>755.38</v>
      </c>
      <c r="AE16" s="622">
        <v>1081.47</v>
      </c>
      <c r="AF16" s="622">
        <v>10909.43</v>
      </c>
      <c r="AG16" s="622">
        <v>165.79000000000002</v>
      </c>
      <c r="AH16" s="622">
        <f t="shared" si="4"/>
        <v>12912.070000000002</v>
      </c>
      <c r="AI16" s="622"/>
      <c r="AJ16" s="622">
        <v>0</v>
      </c>
      <c r="AK16" s="622"/>
      <c r="AL16" s="622">
        <v>4091.12</v>
      </c>
      <c r="AM16" s="622">
        <v>0</v>
      </c>
      <c r="AN16" s="622">
        <v>1731.76</v>
      </c>
      <c r="AO16" s="622">
        <v>0</v>
      </c>
      <c r="AP16" s="622">
        <v>635.47</v>
      </c>
      <c r="AQ16" s="622">
        <v>590.69</v>
      </c>
      <c r="AR16" s="622">
        <f t="shared" si="5"/>
        <v>7049.04</v>
      </c>
      <c r="AS16" s="622">
        <v>3539.6700000000005</v>
      </c>
      <c r="AT16" s="622">
        <v>407.13</v>
      </c>
      <c r="AU16" s="622">
        <v>4.24</v>
      </c>
      <c r="AV16" s="622">
        <f t="shared" si="6"/>
        <v>3951.0400000000004</v>
      </c>
      <c r="AW16" s="622">
        <v>1946.95</v>
      </c>
      <c r="AX16" s="622"/>
      <c r="AY16" s="622"/>
      <c r="AZ16" s="622">
        <v>0</v>
      </c>
      <c r="BA16" s="622">
        <v>0</v>
      </c>
      <c r="BB16" s="622">
        <f t="shared" si="7"/>
        <v>0</v>
      </c>
      <c r="BC16" s="622"/>
      <c r="BD16" s="622">
        <v>514.54</v>
      </c>
      <c r="BE16" s="622"/>
      <c r="BF16" s="700">
        <f t="shared" si="8"/>
        <v>218787.22000000003</v>
      </c>
      <c r="BG16" s="438"/>
    </row>
    <row r="17" spans="1:59" ht="12.75">
      <c r="A17" s="499" t="s">
        <v>24</v>
      </c>
      <c r="B17" s="498">
        <v>437.8</v>
      </c>
      <c r="C17" s="498"/>
      <c r="D17" s="622">
        <v>10640.65</v>
      </c>
      <c r="E17" s="622"/>
      <c r="F17" s="622">
        <v>685.1999999999999</v>
      </c>
      <c r="G17" s="622">
        <v>15796.04</v>
      </c>
      <c r="H17" s="622">
        <v>26947.73</v>
      </c>
      <c r="I17" s="622">
        <v>0</v>
      </c>
      <c r="J17" s="622">
        <v>2445.3999999999996</v>
      </c>
      <c r="K17" s="622">
        <f t="shared" si="0"/>
        <v>45874.37</v>
      </c>
      <c r="L17" s="622"/>
      <c r="M17" s="498">
        <v>161550.33999999997</v>
      </c>
      <c r="N17" s="498"/>
      <c r="O17" s="622">
        <v>25933.59</v>
      </c>
      <c r="P17" s="622">
        <v>0</v>
      </c>
      <c r="Q17" s="622">
        <f t="shared" si="1"/>
        <v>25933.59</v>
      </c>
      <c r="R17" s="622"/>
      <c r="S17" s="622">
        <v>1095.49</v>
      </c>
      <c r="T17" s="622">
        <v>1774.29</v>
      </c>
      <c r="U17" s="622">
        <f t="shared" si="2"/>
        <v>2869.7799999999997</v>
      </c>
      <c r="V17" s="622"/>
      <c r="W17" s="622">
        <v>3900.0299999999997</v>
      </c>
      <c r="X17" s="622">
        <v>12993.63</v>
      </c>
      <c r="Y17" s="622">
        <v>3413.75</v>
      </c>
      <c r="Z17" s="622">
        <v>0</v>
      </c>
      <c r="AA17" s="622">
        <f t="shared" si="3"/>
        <v>20307.409999999996</v>
      </c>
      <c r="AB17" s="622"/>
      <c r="AC17" s="622"/>
      <c r="AD17" s="622">
        <v>15352.55</v>
      </c>
      <c r="AE17" s="622">
        <v>356.01</v>
      </c>
      <c r="AF17" s="622">
        <v>1862.65</v>
      </c>
      <c r="AG17" s="622">
        <v>32.43</v>
      </c>
      <c r="AH17" s="622">
        <f t="shared" si="4"/>
        <v>17603.64</v>
      </c>
      <c r="AI17" s="622"/>
      <c r="AJ17" s="622">
        <v>27500</v>
      </c>
      <c r="AK17" s="622"/>
      <c r="AL17" s="622">
        <v>14281.08</v>
      </c>
      <c r="AM17" s="622">
        <v>0</v>
      </c>
      <c r="AN17" s="622">
        <v>118000</v>
      </c>
      <c r="AO17" s="622">
        <v>6000</v>
      </c>
      <c r="AP17" s="622">
        <v>427.89</v>
      </c>
      <c r="AQ17" s="622">
        <v>654.87</v>
      </c>
      <c r="AR17" s="622">
        <f t="shared" si="5"/>
        <v>139363.84</v>
      </c>
      <c r="AS17" s="622">
        <v>4111.3099999999995</v>
      </c>
      <c r="AT17" s="622">
        <v>1166.51</v>
      </c>
      <c r="AU17" s="622">
        <v>0</v>
      </c>
      <c r="AV17" s="622">
        <f t="shared" si="6"/>
        <v>5277.82</v>
      </c>
      <c r="AW17" s="622">
        <v>1711.96</v>
      </c>
      <c r="AX17" s="622"/>
      <c r="AY17" s="622"/>
      <c r="AZ17" s="622">
        <v>33750</v>
      </c>
      <c r="BA17" s="622">
        <v>0</v>
      </c>
      <c r="BB17" s="622">
        <f t="shared" si="7"/>
        <v>33750</v>
      </c>
      <c r="BC17" s="622"/>
      <c r="BD17" s="622">
        <v>15253.74</v>
      </c>
      <c r="BE17" s="622"/>
      <c r="BF17" s="700">
        <f t="shared" si="8"/>
        <v>508074.94</v>
      </c>
      <c r="BG17" s="438"/>
    </row>
    <row r="18" spans="1:59" ht="12.75">
      <c r="A18" s="499" t="s">
        <v>25</v>
      </c>
      <c r="B18" s="498">
        <v>0</v>
      </c>
      <c r="C18" s="498"/>
      <c r="D18" s="622">
        <v>6267.43</v>
      </c>
      <c r="E18" s="622"/>
      <c r="F18" s="622">
        <v>623.35</v>
      </c>
      <c r="G18" s="622">
        <v>4045.29</v>
      </c>
      <c r="H18" s="622">
        <v>38258.62</v>
      </c>
      <c r="I18" s="622">
        <v>11.84</v>
      </c>
      <c r="J18" s="622">
        <v>433.89000000000004</v>
      </c>
      <c r="K18" s="622">
        <f t="shared" si="0"/>
        <v>43372.99</v>
      </c>
      <c r="L18" s="622"/>
      <c r="M18" s="498">
        <v>81728.89</v>
      </c>
      <c r="N18" s="498"/>
      <c r="O18" s="622">
        <v>6385.05</v>
      </c>
      <c r="P18" s="622">
        <v>0</v>
      </c>
      <c r="Q18" s="622">
        <f t="shared" si="1"/>
        <v>6385.05</v>
      </c>
      <c r="R18" s="622"/>
      <c r="S18" s="622">
        <v>569.9899999999999</v>
      </c>
      <c r="T18" s="622">
        <v>165.18</v>
      </c>
      <c r="U18" s="622">
        <f t="shared" si="2"/>
        <v>735.1699999999998</v>
      </c>
      <c r="V18" s="622"/>
      <c r="W18" s="622">
        <v>2567.6099999999997</v>
      </c>
      <c r="X18" s="622">
        <v>891.14</v>
      </c>
      <c r="Y18" s="622">
        <v>1539.93</v>
      </c>
      <c r="Z18" s="622">
        <v>14.13</v>
      </c>
      <c r="AA18" s="622">
        <f t="shared" si="3"/>
        <v>5012.8099999999995</v>
      </c>
      <c r="AB18" s="622"/>
      <c r="AC18" s="622"/>
      <c r="AD18" s="622">
        <v>824.49</v>
      </c>
      <c r="AE18" s="622">
        <v>2459.6800000000003</v>
      </c>
      <c r="AF18" s="622">
        <v>4729.98</v>
      </c>
      <c r="AG18" s="622">
        <v>27.89</v>
      </c>
      <c r="AH18" s="622">
        <f t="shared" si="4"/>
        <v>8042.04</v>
      </c>
      <c r="AI18" s="622"/>
      <c r="AJ18" s="622">
        <v>0</v>
      </c>
      <c r="AK18" s="622"/>
      <c r="AL18" s="622">
        <v>2045.56</v>
      </c>
      <c r="AM18" s="622">
        <v>0</v>
      </c>
      <c r="AN18" s="622">
        <v>0</v>
      </c>
      <c r="AO18" s="622">
        <v>0</v>
      </c>
      <c r="AP18" s="622">
        <v>327.02</v>
      </c>
      <c r="AQ18" s="622">
        <v>613.31</v>
      </c>
      <c r="AR18" s="622">
        <f t="shared" si="5"/>
        <v>2985.89</v>
      </c>
      <c r="AS18" s="622">
        <v>2099.46</v>
      </c>
      <c r="AT18" s="622">
        <v>365.43</v>
      </c>
      <c r="AU18" s="622">
        <v>88.61</v>
      </c>
      <c r="AV18" s="622">
        <f t="shared" si="6"/>
        <v>2553.5</v>
      </c>
      <c r="AW18" s="622">
        <v>1378.47</v>
      </c>
      <c r="AX18" s="622"/>
      <c r="AY18" s="622"/>
      <c r="AZ18" s="622">
        <v>10000</v>
      </c>
      <c r="BA18" s="622">
        <v>0</v>
      </c>
      <c r="BB18" s="622">
        <f t="shared" si="7"/>
        <v>10000</v>
      </c>
      <c r="BC18" s="622"/>
      <c r="BD18" s="622">
        <v>310.16</v>
      </c>
      <c r="BE18" s="622"/>
      <c r="BF18" s="700">
        <f t="shared" si="8"/>
        <v>168772.4</v>
      </c>
      <c r="BG18" s="438"/>
    </row>
    <row r="19" spans="1:59" ht="12.75">
      <c r="A19" s="499" t="s">
        <v>26</v>
      </c>
      <c r="B19" s="498">
        <v>0</v>
      </c>
      <c r="C19" s="498"/>
      <c r="D19" s="622">
        <v>7689.06</v>
      </c>
      <c r="E19" s="622"/>
      <c r="F19" s="622">
        <v>551.22</v>
      </c>
      <c r="G19" s="622">
        <v>2283.34</v>
      </c>
      <c r="H19" s="622">
        <v>17604.11</v>
      </c>
      <c r="I19" s="622">
        <v>0</v>
      </c>
      <c r="J19" s="622">
        <v>364.90999999999997</v>
      </c>
      <c r="K19" s="622">
        <f t="shared" si="0"/>
        <v>20803.58</v>
      </c>
      <c r="L19" s="622"/>
      <c r="M19" s="498">
        <v>42391.62</v>
      </c>
      <c r="N19" s="498"/>
      <c r="O19" s="622">
        <v>5822.54</v>
      </c>
      <c r="P19" s="622">
        <v>0</v>
      </c>
      <c r="Q19" s="622">
        <f t="shared" si="1"/>
        <v>5822.54</v>
      </c>
      <c r="R19" s="622"/>
      <c r="S19" s="622">
        <v>582.68</v>
      </c>
      <c r="T19" s="622">
        <v>166.58999999999997</v>
      </c>
      <c r="U19" s="622">
        <f t="shared" si="2"/>
        <v>749.27</v>
      </c>
      <c r="V19" s="622"/>
      <c r="W19" s="622">
        <v>4849.68</v>
      </c>
      <c r="X19" s="622">
        <v>1060.31</v>
      </c>
      <c r="Y19" s="622">
        <v>754.26</v>
      </c>
      <c r="Z19" s="622">
        <v>15.81</v>
      </c>
      <c r="AA19" s="622">
        <f t="shared" si="3"/>
        <v>6680.06</v>
      </c>
      <c r="AB19" s="622"/>
      <c r="AC19" s="622"/>
      <c r="AD19" s="622">
        <v>442.91999999999996</v>
      </c>
      <c r="AE19" s="622">
        <v>736.07</v>
      </c>
      <c r="AF19" s="622">
        <v>0</v>
      </c>
      <c r="AG19" s="622">
        <v>152.22</v>
      </c>
      <c r="AH19" s="622">
        <f t="shared" si="4"/>
        <v>1331.21</v>
      </c>
      <c r="AI19" s="622"/>
      <c r="AJ19" s="622">
        <v>0</v>
      </c>
      <c r="AK19" s="622"/>
      <c r="AL19" s="622">
        <v>0</v>
      </c>
      <c r="AM19" s="622">
        <v>0</v>
      </c>
      <c r="AN19" s="622">
        <v>0</v>
      </c>
      <c r="AO19" s="622">
        <v>0</v>
      </c>
      <c r="AP19" s="622">
        <v>749.4300000000001</v>
      </c>
      <c r="AQ19" s="622">
        <v>249.15999999999997</v>
      </c>
      <c r="AR19" s="622">
        <f t="shared" si="5"/>
        <v>998.59</v>
      </c>
      <c r="AS19" s="622">
        <v>73.76</v>
      </c>
      <c r="AT19" s="622">
        <v>0</v>
      </c>
      <c r="AU19" s="622">
        <v>0</v>
      </c>
      <c r="AV19" s="622">
        <f t="shared" si="6"/>
        <v>73.76</v>
      </c>
      <c r="AW19" s="622">
        <v>812.39</v>
      </c>
      <c r="AX19" s="622"/>
      <c r="AY19" s="622"/>
      <c r="AZ19" s="622">
        <v>0</v>
      </c>
      <c r="BA19" s="622">
        <v>0</v>
      </c>
      <c r="BB19" s="622">
        <f t="shared" si="7"/>
        <v>0</v>
      </c>
      <c r="BC19" s="622"/>
      <c r="BD19" s="622">
        <v>482.99</v>
      </c>
      <c r="BE19" s="622"/>
      <c r="BF19" s="700">
        <f t="shared" si="8"/>
        <v>87835.07</v>
      </c>
      <c r="BG19" s="438"/>
    </row>
    <row r="20" spans="1:59" ht="12.75">
      <c r="A20" s="499" t="s">
        <v>27</v>
      </c>
      <c r="B20" s="498">
        <v>1224.02</v>
      </c>
      <c r="C20" s="498"/>
      <c r="D20" s="622">
        <v>41960.05</v>
      </c>
      <c r="E20" s="622"/>
      <c r="F20" s="622">
        <v>2437.7799999999997</v>
      </c>
      <c r="G20" s="622">
        <v>10797.829999999998</v>
      </c>
      <c r="H20" s="622">
        <v>171859.49</v>
      </c>
      <c r="I20" s="622">
        <v>17.17</v>
      </c>
      <c r="J20" s="622">
        <v>889</v>
      </c>
      <c r="K20" s="622">
        <f t="shared" si="0"/>
        <v>186001.27</v>
      </c>
      <c r="L20" s="622"/>
      <c r="M20" s="498">
        <v>261742.63999999998</v>
      </c>
      <c r="N20" s="498"/>
      <c r="O20" s="622">
        <v>38477.53</v>
      </c>
      <c r="P20" s="622">
        <v>45</v>
      </c>
      <c r="Q20" s="622">
        <f t="shared" si="1"/>
        <v>38522.53</v>
      </c>
      <c r="R20" s="622"/>
      <c r="S20" s="622">
        <v>3784.98</v>
      </c>
      <c r="T20" s="622">
        <v>655.51</v>
      </c>
      <c r="U20" s="622">
        <f t="shared" si="2"/>
        <v>4440.49</v>
      </c>
      <c r="V20" s="622"/>
      <c r="W20" s="622">
        <v>23080.589999999997</v>
      </c>
      <c r="X20" s="622">
        <v>1932.17</v>
      </c>
      <c r="Y20" s="622">
        <v>5514.51</v>
      </c>
      <c r="Z20" s="622">
        <v>7.98</v>
      </c>
      <c r="AA20" s="622">
        <f t="shared" si="3"/>
        <v>30535.249999999996</v>
      </c>
      <c r="AB20" s="622"/>
      <c r="AC20" s="622"/>
      <c r="AD20" s="622">
        <v>235.18</v>
      </c>
      <c r="AE20" s="622">
        <v>41.839999999999996</v>
      </c>
      <c r="AF20" s="622">
        <v>3071.7</v>
      </c>
      <c r="AG20" s="622">
        <v>1008.61</v>
      </c>
      <c r="AH20" s="622">
        <f t="shared" si="4"/>
        <v>4357.33</v>
      </c>
      <c r="AI20" s="622"/>
      <c r="AJ20" s="622">
        <v>126305.31</v>
      </c>
      <c r="AK20" s="622"/>
      <c r="AL20" s="622">
        <v>3068.34</v>
      </c>
      <c r="AM20" s="622">
        <v>0</v>
      </c>
      <c r="AN20" s="622">
        <v>0</v>
      </c>
      <c r="AO20" s="622">
        <v>0</v>
      </c>
      <c r="AP20" s="622">
        <v>644.27</v>
      </c>
      <c r="AQ20" s="622">
        <v>891.92</v>
      </c>
      <c r="AR20" s="622">
        <f t="shared" si="5"/>
        <v>4604.530000000001</v>
      </c>
      <c r="AS20" s="622">
        <v>61240.19</v>
      </c>
      <c r="AT20" s="622">
        <v>20697.499999999996</v>
      </c>
      <c r="AU20" s="622">
        <v>133.42</v>
      </c>
      <c r="AV20" s="622">
        <f t="shared" si="6"/>
        <v>82071.11</v>
      </c>
      <c r="AW20" s="622">
        <v>4400.74</v>
      </c>
      <c r="AX20" s="622"/>
      <c r="AY20" s="622"/>
      <c r="AZ20" s="622">
        <v>0</v>
      </c>
      <c r="BA20" s="622">
        <v>0</v>
      </c>
      <c r="BB20" s="622">
        <f t="shared" si="7"/>
        <v>0</v>
      </c>
      <c r="BC20" s="622"/>
      <c r="BD20" s="622">
        <v>4330.549999999999</v>
      </c>
      <c r="BE20" s="622"/>
      <c r="BF20" s="700">
        <f t="shared" si="8"/>
        <v>790495.8200000001</v>
      </c>
      <c r="BG20" s="438"/>
    </row>
    <row r="21" spans="1:59" ht="12.75">
      <c r="A21" s="499" t="s">
        <v>28</v>
      </c>
      <c r="B21" s="498">
        <v>0</v>
      </c>
      <c r="C21" s="498"/>
      <c r="D21" s="622">
        <v>13886.3</v>
      </c>
      <c r="E21" s="622"/>
      <c r="F21" s="622">
        <v>1528.06</v>
      </c>
      <c r="G21" s="622">
        <v>7301.860000000001</v>
      </c>
      <c r="H21" s="622">
        <v>117163.44</v>
      </c>
      <c r="I21" s="622">
        <v>88.64</v>
      </c>
      <c r="J21" s="622">
        <v>536.1</v>
      </c>
      <c r="K21" s="622">
        <f t="shared" si="0"/>
        <v>126618.1</v>
      </c>
      <c r="L21" s="622"/>
      <c r="M21" s="498">
        <v>121780.78000000001</v>
      </c>
      <c r="N21" s="498"/>
      <c r="O21" s="622">
        <v>18703.8</v>
      </c>
      <c r="P21" s="622">
        <v>0</v>
      </c>
      <c r="Q21" s="622">
        <f t="shared" si="1"/>
        <v>18703.8</v>
      </c>
      <c r="R21" s="622"/>
      <c r="S21" s="622">
        <v>1276.58</v>
      </c>
      <c r="T21" s="622">
        <v>263.84000000000003</v>
      </c>
      <c r="U21" s="622">
        <f t="shared" si="2"/>
        <v>1540.42</v>
      </c>
      <c r="V21" s="622"/>
      <c r="W21" s="622">
        <v>12769.939999999999</v>
      </c>
      <c r="X21" s="622">
        <v>1225.87</v>
      </c>
      <c r="Y21" s="622">
        <v>1758.3</v>
      </c>
      <c r="Z21" s="622">
        <v>621.6</v>
      </c>
      <c r="AA21" s="622">
        <f t="shared" si="3"/>
        <v>16375.71</v>
      </c>
      <c r="AB21" s="622"/>
      <c r="AC21" s="622"/>
      <c r="AD21" s="622">
        <v>1537.48</v>
      </c>
      <c r="AE21" s="622">
        <v>3130.85</v>
      </c>
      <c r="AF21" s="622">
        <v>15254.56</v>
      </c>
      <c r="AG21" s="622">
        <v>125.13</v>
      </c>
      <c r="AH21" s="622">
        <f>SUM(AD21:AG21)</f>
        <v>20048.02</v>
      </c>
      <c r="AI21" s="622"/>
      <c r="AJ21" s="622">
        <v>0</v>
      </c>
      <c r="AK21" s="622"/>
      <c r="AL21" s="622">
        <v>0</v>
      </c>
      <c r="AM21" s="622">
        <v>0</v>
      </c>
      <c r="AN21" s="622">
        <v>0</v>
      </c>
      <c r="AO21" s="622">
        <v>0</v>
      </c>
      <c r="AP21" s="622">
        <v>429.89000000000004</v>
      </c>
      <c r="AQ21" s="622">
        <v>7274.21</v>
      </c>
      <c r="AR21" s="622">
        <f>AQ21+AP21+AO21+AN21+AM21+AL21</f>
        <v>7704.1</v>
      </c>
      <c r="AS21" s="622">
        <v>9411.720000000001</v>
      </c>
      <c r="AT21" s="622">
        <v>2698.47</v>
      </c>
      <c r="AU21" s="622">
        <v>18.82</v>
      </c>
      <c r="AV21" s="622">
        <f>AU21+AT21+AS21</f>
        <v>12129.010000000002</v>
      </c>
      <c r="AW21" s="622">
        <v>2400.94</v>
      </c>
      <c r="AX21" s="622"/>
      <c r="AY21" s="622"/>
      <c r="AZ21" s="622">
        <v>0</v>
      </c>
      <c r="BA21" s="622">
        <v>0</v>
      </c>
      <c r="BB21" s="622">
        <f t="shared" si="7"/>
        <v>0</v>
      </c>
      <c r="BC21" s="622"/>
      <c r="BD21" s="648">
        <v>1326.27</v>
      </c>
      <c r="BE21" s="622"/>
      <c r="BF21" s="700">
        <f t="shared" si="8"/>
        <v>342513.45</v>
      </c>
      <c r="BG21" s="438"/>
    </row>
    <row r="22" spans="1:59" ht="13.5" thickBot="1">
      <c r="A22" s="454" t="s">
        <v>13</v>
      </c>
      <c r="B22" s="624">
        <f>SUM(B7:B21)</f>
        <v>8079.980000000001</v>
      </c>
      <c r="C22" s="625"/>
      <c r="D22" s="625">
        <f>SUM(D7:D21)</f>
        <v>254023.12</v>
      </c>
      <c r="E22" s="625"/>
      <c r="F22" s="625">
        <f aca="true" t="shared" si="9" ref="F22:K22">SUM(F7:F21)</f>
        <v>17299.04</v>
      </c>
      <c r="G22" s="625">
        <f t="shared" si="9"/>
        <v>108627.90999999999</v>
      </c>
      <c r="H22" s="625">
        <f t="shared" si="9"/>
        <v>1130628.83</v>
      </c>
      <c r="I22" s="625">
        <f t="shared" si="9"/>
        <v>182.07</v>
      </c>
      <c r="J22" s="625">
        <f t="shared" si="9"/>
        <v>10303.99</v>
      </c>
      <c r="K22" s="625">
        <f t="shared" si="9"/>
        <v>1267041.84</v>
      </c>
      <c r="L22" s="625"/>
      <c r="M22" s="624">
        <f>SUM(M7:M21)</f>
        <v>2080848.9200000002</v>
      </c>
      <c r="N22" s="625"/>
      <c r="O22" s="625">
        <f aca="true" t="shared" si="10" ref="O22:U22">SUM(O7:O21)</f>
        <v>285423.60000000003</v>
      </c>
      <c r="P22" s="625">
        <f t="shared" si="10"/>
        <v>126.9</v>
      </c>
      <c r="Q22" s="625">
        <f t="shared" si="10"/>
        <v>285550.5</v>
      </c>
      <c r="R22" s="625"/>
      <c r="S22" s="625">
        <f t="shared" si="10"/>
        <v>23467.4</v>
      </c>
      <c r="T22" s="625">
        <f t="shared" si="10"/>
        <v>8454.76</v>
      </c>
      <c r="U22" s="625">
        <f t="shared" si="10"/>
        <v>31922.159999999996</v>
      </c>
      <c r="V22" s="625"/>
      <c r="W22" s="625">
        <f>SUM(W7:W21)</f>
        <v>112367.54000000001</v>
      </c>
      <c r="X22" s="625">
        <f>SUM(X7:X21)</f>
        <v>32151.88</v>
      </c>
      <c r="Y22" s="625">
        <f>SUM(Y7:Y21)</f>
        <v>47810.44</v>
      </c>
      <c r="Z22" s="625">
        <f>SUM(Z7:Z21)</f>
        <v>9373.009999999998</v>
      </c>
      <c r="AA22" s="625">
        <f>SUM(AA7:AA21)</f>
        <v>201702.87</v>
      </c>
      <c r="AB22" s="625"/>
      <c r="AC22" s="625"/>
      <c r="AD22" s="625">
        <f>SUM(AD7:AD21)</f>
        <v>25897.5</v>
      </c>
      <c r="AE22" s="625">
        <f>SUM(AE7:AE21)</f>
        <v>21843.279999999995</v>
      </c>
      <c r="AF22" s="625">
        <f>SUM(AF7:AF21)</f>
        <v>102999.99999999997</v>
      </c>
      <c r="AG22" s="625">
        <f>SUM(AG7:AG21)</f>
        <v>5892.240000000001</v>
      </c>
      <c r="AH22" s="625">
        <f>SUM(AH7:AH21)</f>
        <v>156633.01999999996</v>
      </c>
      <c r="AI22" s="625"/>
      <c r="AJ22" s="625">
        <f>SUM(AJ7:AJ21)</f>
        <v>262194.48</v>
      </c>
      <c r="AK22" s="625"/>
      <c r="AL22" s="625">
        <f aca="true" t="shared" si="11" ref="AL22:AW22">SUM(AL7:AL21)</f>
        <v>41906.86</v>
      </c>
      <c r="AM22" s="625">
        <f t="shared" si="11"/>
        <v>12269.09</v>
      </c>
      <c r="AN22" s="625">
        <f t="shared" si="11"/>
        <v>119731.76</v>
      </c>
      <c r="AO22" s="625">
        <f t="shared" si="11"/>
        <v>6000</v>
      </c>
      <c r="AP22" s="625">
        <f t="shared" si="11"/>
        <v>8721.43</v>
      </c>
      <c r="AQ22" s="625">
        <f t="shared" si="11"/>
        <v>14145.740000000002</v>
      </c>
      <c r="AR22" s="625">
        <f t="shared" si="11"/>
        <v>202774.88</v>
      </c>
      <c r="AS22" s="625">
        <f t="shared" si="11"/>
        <v>273157.81000000006</v>
      </c>
      <c r="AT22" s="625">
        <f t="shared" si="11"/>
        <v>89301.14</v>
      </c>
      <c r="AU22" s="625">
        <f t="shared" si="11"/>
        <v>3938.7499999999995</v>
      </c>
      <c r="AV22" s="625">
        <f t="shared" si="11"/>
        <v>366397.7</v>
      </c>
      <c r="AW22" s="625">
        <f t="shared" si="11"/>
        <v>34595.5</v>
      </c>
      <c r="AX22" s="625"/>
      <c r="AY22" s="625"/>
      <c r="AZ22" s="625">
        <f>SUM(AZ7:AZ21)</f>
        <v>43750</v>
      </c>
      <c r="BA22" s="625">
        <f>SUM(BA7:BA21)</f>
        <v>30000</v>
      </c>
      <c r="BB22" s="625">
        <f>SUM(BB7:BB21)</f>
        <v>73750</v>
      </c>
      <c r="BC22" s="625"/>
      <c r="BD22" s="649">
        <f>SUM(BD7:BD21)</f>
        <v>35064.799999999996</v>
      </c>
      <c r="BE22" s="625"/>
      <c r="BF22" s="701">
        <f>SUM(BF7:BF21)</f>
        <v>5260579.77</v>
      </c>
      <c r="BG22" s="438"/>
    </row>
    <row r="23" spans="1:59" ht="13.5" thickTop="1">
      <c r="A23" s="524"/>
      <c r="B23" s="440" t="s">
        <v>327</v>
      </c>
      <c r="C23" s="524"/>
      <c r="D23" s="626"/>
      <c r="E23" s="626"/>
      <c r="F23" s="438"/>
      <c r="G23" s="438"/>
      <c r="H23" s="626"/>
      <c r="I23" s="626"/>
      <c r="J23" s="626"/>
      <c r="K23" s="626"/>
      <c r="L23" s="626"/>
      <c r="M23" s="440" t="s">
        <v>327</v>
      </c>
      <c r="N23" s="524"/>
      <c r="O23" s="524"/>
      <c r="P23" s="438"/>
      <c r="Q23" s="524"/>
      <c r="R23" s="524"/>
      <c r="S23" s="524"/>
      <c r="T23" s="524"/>
      <c r="U23" s="440"/>
      <c r="V23" s="524"/>
      <c r="W23" s="440" t="s">
        <v>327</v>
      </c>
      <c r="X23" s="438"/>
      <c r="Y23" s="524"/>
      <c r="Z23" s="622"/>
      <c r="AA23" s="634"/>
      <c r="AB23" s="634"/>
      <c r="AC23" s="440" t="s">
        <v>327</v>
      </c>
      <c r="AE23" s="524"/>
      <c r="AF23" s="438"/>
      <c r="AG23" s="524"/>
      <c r="AH23" s="524"/>
      <c r="AI23" s="524"/>
      <c r="AJ23" s="524"/>
      <c r="AK23" s="440" t="s">
        <v>327</v>
      </c>
      <c r="AL23" s="524"/>
      <c r="AM23" s="524"/>
      <c r="AN23" s="438"/>
      <c r="AO23" s="524"/>
      <c r="AP23" s="524"/>
      <c r="AQ23" s="524"/>
      <c r="AR23" s="634"/>
      <c r="AS23" s="440" t="s">
        <v>327</v>
      </c>
      <c r="AT23" s="440"/>
      <c r="AU23" s="438"/>
      <c r="AV23" s="524"/>
      <c r="AW23" s="524"/>
      <c r="AX23" s="440"/>
      <c r="AY23" s="440" t="s">
        <v>327</v>
      </c>
      <c r="BA23" s="640"/>
      <c r="BB23" s="640"/>
      <c r="BC23" s="438"/>
      <c r="BD23" s="524"/>
      <c r="BE23" s="525"/>
      <c r="BF23" s="650"/>
      <c r="BG23" s="438"/>
    </row>
    <row r="24" spans="1:59" ht="12.75">
      <c r="A24" s="525"/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627"/>
      <c r="M24" s="525"/>
      <c r="N24" s="525"/>
      <c r="O24" s="525"/>
      <c r="P24" s="525"/>
      <c r="Q24" s="525"/>
      <c r="R24" s="524"/>
      <c r="S24" s="525"/>
      <c r="T24" s="525"/>
      <c r="U24" s="524"/>
      <c r="V24" s="525"/>
      <c r="W24" s="525"/>
      <c r="X24" s="525"/>
      <c r="Y24" s="524"/>
      <c r="Z24" s="622"/>
      <c r="AA24" s="524"/>
      <c r="AB24" s="524"/>
      <c r="AC24" s="525"/>
      <c r="AE24" s="525"/>
      <c r="AF24" s="525"/>
      <c r="AG24" s="622"/>
      <c r="AH24" s="525"/>
      <c r="AI24" s="525"/>
      <c r="AJ24" s="525"/>
      <c r="AK24" s="525"/>
      <c r="AL24" s="525"/>
      <c r="AM24" s="525"/>
      <c r="AN24" s="525"/>
      <c r="AO24" s="524"/>
      <c r="AP24" s="524"/>
      <c r="AQ24" s="524"/>
      <c r="AR24" s="525"/>
      <c r="AS24" s="525"/>
      <c r="AT24" s="525"/>
      <c r="AU24" s="525"/>
      <c r="AV24" s="525"/>
      <c r="AW24" s="525"/>
      <c r="AX24" s="525"/>
      <c r="AY24" s="525"/>
      <c r="AZ24" s="525"/>
      <c r="BA24" s="525"/>
      <c r="BB24" s="525"/>
      <c r="BC24" s="525"/>
      <c r="BD24" s="525"/>
      <c r="BE24" s="525"/>
      <c r="BF24" s="525"/>
      <c r="BG24" s="438"/>
    </row>
    <row r="25" spans="1:61" s="93" customFormat="1" ht="20.25" customHeight="1">
      <c r="A25" s="909"/>
      <c r="B25" s="910" t="s">
        <v>328</v>
      </c>
      <c r="C25" s="910"/>
      <c r="D25" s="909"/>
      <c r="E25" s="909"/>
      <c r="F25" s="909"/>
      <c r="G25" s="909"/>
      <c r="H25" s="1031" t="s">
        <v>329</v>
      </c>
      <c r="I25" s="1031"/>
      <c r="J25" s="1031"/>
      <c r="K25" s="1031"/>
      <c r="L25" s="909"/>
      <c r="M25" s="910" t="s">
        <v>330</v>
      </c>
      <c r="N25" s="910"/>
      <c r="O25" s="910"/>
      <c r="P25" s="910"/>
      <c r="Q25" s="910"/>
      <c r="R25" s="910"/>
      <c r="S25" s="909"/>
      <c r="T25" s="909"/>
      <c r="U25" s="909"/>
      <c r="V25" s="910"/>
      <c r="W25" s="910" t="s">
        <v>331</v>
      </c>
      <c r="X25" s="910"/>
      <c r="Y25" s="910"/>
      <c r="Z25" s="911"/>
      <c r="AA25" s="910"/>
      <c r="AB25" s="910"/>
      <c r="AC25" s="912" t="s">
        <v>460</v>
      </c>
      <c r="AE25" s="910"/>
      <c r="AF25" s="910"/>
      <c r="AG25" s="911"/>
      <c r="AH25" s="910"/>
      <c r="AI25" s="910"/>
      <c r="AJ25" s="910"/>
      <c r="AK25" s="910" t="s">
        <v>337</v>
      </c>
      <c r="AL25" s="909"/>
      <c r="AM25" s="909"/>
      <c r="AN25" s="909"/>
      <c r="AO25" s="909"/>
      <c r="AP25" s="909"/>
      <c r="AQ25" s="909"/>
      <c r="AR25" s="909"/>
      <c r="AS25" s="910" t="s">
        <v>333</v>
      </c>
      <c r="AT25" s="909"/>
      <c r="AU25" s="910"/>
      <c r="AV25" s="910"/>
      <c r="AW25" s="909"/>
      <c r="AX25" s="910"/>
      <c r="AY25" s="910" t="s">
        <v>339</v>
      </c>
      <c r="AZ25" s="910"/>
      <c r="BA25" s="910"/>
      <c r="BB25" s="909"/>
      <c r="BC25" s="910"/>
      <c r="BD25" s="909"/>
      <c r="BE25" s="909"/>
      <c r="BF25" s="909"/>
      <c r="BG25" s="913"/>
      <c r="BH25" s="913"/>
      <c r="BI25" s="914"/>
    </row>
    <row r="26" spans="1:61" s="93" customFormat="1" ht="23.25" customHeight="1">
      <c r="A26" s="910"/>
      <c r="B26" s="910" t="s">
        <v>335</v>
      </c>
      <c r="C26" s="910"/>
      <c r="D26" s="909"/>
      <c r="E26" s="909"/>
      <c r="F26" s="909"/>
      <c r="G26" s="910"/>
      <c r="H26" s="910" t="s">
        <v>336</v>
      </c>
      <c r="I26" s="910"/>
      <c r="J26" s="910"/>
      <c r="K26" s="909"/>
      <c r="L26" s="910"/>
      <c r="M26" s="912" t="s">
        <v>452</v>
      </c>
      <c r="N26" s="910"/>
      <c r="O26" s="910"/>
      <c r="P26" s="910"/>
      <c r="Q26" s="910"/>
      <c r="R26" s="910"/>
      <c r="S26" s="910"/>
      <c r="T26" s="910"/>
      <c r="U26" s="910"/>
      <c r="V26" s="910"/>
      <c r="W26" s="1031" t="s">
        <v>461</v>
      </c>
      <c r="X26" s="1031"/>
      <c r="Y26" s="1031"/>
      <c r="Z26" s="1031"/>
      <c r="AA26" s="1031"/>
      <c r="AB26" s="1031"/>
      <c r="AC26" s="912" t="s">
        <v>399</v>
      </c>
      <c r="AE26" s="910"/>
      <c r="AF26" s="910"/>
      <c r="AG26" s="911"/>
      <c r="AH26" s="910"/>
      <c r="AI26" s="910"/>
      <c r="AJ26" s="910"/>
      <c r="AK26" s="910" t="s">
        <v>343</v>
      </c>
      <c r="AL26" s="910"/>
      <c r="AM26" s="910"/>
      <c r="AN26" s="910"/>
      <c r="AO26" s="910"/>
      <c r="AP26" s="910"/>
      <c r="AQ26" s="910"/>
      <c r="AR26" s="910"/>
      <c r="AS26" s="910" t="s">
        <v>338</v>
      </c>
      <c r="AT26" s="910"/>
      <c r="AU26" s="910"/>
      <c r="AV26" s="910"/>
      <c r="AW26" s="910"/>
      <c r="AX26" s="910"/>
      <c r="AY26" s="910" t="s">
        <v>462</v>
      </c>
      <c r="AZ26" s="910"/>
      <c r="BA26" s="910"/>
      <c r="BB26" s="910"/>
      <c r="BC26" s="910"/>
      <c r="BD26" s="910"/>
      <c r="BE26" s="910"/>
      <c r="BF26" s="910"/>
      <c r="BG26" s="913"/>
      <c r="BH26" s="913"/>
      <c r="BI26" s="914"/>
    </row>
    <row r="27" spans="1:61" s="93" customFormat="1" ht="12.75" customHeight="1">
      <c r="A27" s="910"/>
      <c r="B27" s="910" t="s">
        <v>340</v>
      </c>
      <c r="C27" s="910"/>
      <c r="D27" s="909"/>
      <c r="E27" s="909"/>
      <c r="F27" s="909"/>
      <c r="G27" s="910"/>
      <c r="H27" s="910" t="s">
        <v>341</v>
      </c>
      <c r="I27" s="910"/>
      <c r="J27" s="910"/>
      <c r="K27" s="910"/>
      <c r="L27" s="910"/>
      <c r="M27" s="910" t="s">
        <v>345</v>
      </c>
      <c r="N27" s="910"/>
      <c r="O27" s="910"/>
      <c r="P27" s="910"/>
      <c r="Q27" s="910"/>
      <c r="R27" s="910"/>
      <c r="S27" s="910"/>
      <c r="T27" s="910"/>
      <c r="U27" s="910"/>
      <c r="V27" s="910"/>
      <c r="W27" s="910" t="s">
        <v>463</v>
      </c>
      <c r="X27" s="910"/>
      <c r="Y27" s="910"/>
      <c r="Z27" s="911"/>
      <c r="AA27" s="910"/>
      <c r="AB27" s="910"/>
      <c r="AC27" s="912" t="s">
        <v>400</v>
      </c>
      <c r="AE27" s="910"/>
      <c r="AF27" s="910"/>
      <c r="AG27" s="911"/>
      <c r="AH27" s="910"/>
      <c r="AI27" s="910"/>
      <c r="AJ27" s="910"/>
      <c r="AK27" s="910" t="s">
        <v>346</v>
      </c>
      <c r="AL27" s="910"/>
      <c r="AM27" s="910"/>
      <c r="AN27" s="910"/>
      <c r="AO27" s="910"/>
      <c r="AP27" s="910"/>
      <c r="AQ27" s="910"/>
      <c r="AR27" s="910"/>
      <c r="AS27" s="910" t="s">
        <v>334</v>
      </c>
      <c r="AT27" s="910"/>
      <c r="AU27" s="910"/>
      <c r="AV27" s="910"/>
      <c r="AW27" s="910"/>
      <c r="AX27" s="915"/>
      <c r="AY27" s="910"/>
      <c r="AZ27" s="910"/>
      <c r="BA27" s="910"/>
      <c r="BB27" s="910"/>
      <c r="BC27" s="910"/>
      <c r="BD27" s="910"/>
      <c r="BE27" s="910"/>
      <c r="BF27" s="910"/>
      <c r="BG27" s="914"/>
      <c r="BH27" s="913"/>
      <c r="BI27" s="914"/>
    </row>
    <row r="28" spans="1:62" s="93" customFormat="1" ht="12.75" customHeight="1">
      <c r="A28" s="910"/>
      <c r="B28" s="910" t="s">
        <v>344</v>
      </c>
      <c r="C28" s="910"/>
      <c r="D28" s="909"/>
      <c r="E28" s="909"/>
      <c r="F28" s="910"/>
      <c r="G28" s="910"/>
      <c r="H28" s="910"/>
      <c r="I28" s="910"/>
      <c r="J28" s="910"/>
      <c r="K28" s="910"/>
      <c r="L28" s="910"/>
      <c r="M28" s="912" t="s">
        <v>453</v>
      </c>
      <c r="N28" s="910"/>
      <c r="O28" s="910"/>
      <c r="P28" s="910"/>
      <c r="Q28" s="910"/>
      <c r="R28" s="910"/>
      <c r="S28" s="910"/>
      <c r="T28" s="910"/>
      <c r="U28" s="910"/>
      <c r="V28" s="910"/>
      <c r="W28" s="910"/>
      <c r="X28" s="910"/>
      <c r="Y28" s="910"/>
      <c r="Z28" s="911"/>
      <c r="AA28" s="910"/>
      <c r="AB28" s="910"/>
      <c r="AC28" s="910"/>
      <c r="AE28" s="910"/>
      <c r="AF28" s="910"/>
      <c r="AG28" s="911"/>
      <c r="AH28" s="910"/>
      <c r="AI28" s="910"/>
      <c r="AJ28" s="910"/>
      <c r="AK28" s="912" t="s">
        <v>464</v>
      </c>
      <c r="AL28" s="910"/>
      <c r="AM28" s="910"/>
      <c r="AN28" s="910"/>
      <c r="AO28" s="910"/>
      <c r="AP28" s="910"/>
      <c r="AQ28" s="910"/>
      <c r="AR28" s="916"/>
      <c r="AS28" s="910"/>
      <c r="AT28" s="910"/>
      <c r="AU28" s="910"/>
      <c r="AV28" s="910"/>
      <c r="AW28" s="910"/>
      <c r="AX28" s="910"/>
      <c r="AY28" s="917"/>
      <c r="AZ28" s="910"/>
      <c r="BA28" s="910"/>
      <c r="BB28" s="910"/>
      <c r="BC28" s="910"/>
      <c r="BD28" s="910"/>
      <c r="BE28" s="910"/>
      <c r="BF28" s="910"/>
      <c r="BG28" s="910"/>
      <c r="BH28" s="918"/>
      <c r="BI28" s="918"/>
      <c r="BJ28" s="699"/>
    </row>
    <row r="29" spans="1:62" s="93" customFormat="1" ht="22.5" customHeight="1">
      <c r="A29" s="913"/>
      <c r="B29" s="913"/>
      <c r="C29" s="913"/>
      <c r="D29" s="913"/>
      <c r="E29" s="913"/>
      <c r="F29" s="913"/>
      <c r="G29" s="913"/>
      <c r="H29" s="913"/>
      <c r="I29" s="913"/>
      <c r="J29" s="913"/>
      <c r="K29" s="913"/>
      <c r="L29" s="913"/>
      <c r="M29" s="912" t="s">
        <v>357</v>
      </c>
      <c r="N29" s="910"/>
      <c r="O29" s="910"/>
      <c r="P29" s="910"/>
      <c r="Q29" s="910"/>
      <c r="R29" s="910"/>
      <c r="S29" s="910"/>
      <c r="T29" s="909"/>
      <c r="U29" s="909"/>
      <c r="V29" s="909"/>
      <c r="W29" s="909"/>
      <c r="X29" s="910"/>
      <c r="Y29" s="910"/>
      <c r="Z29" s="911"/>
      <c r="AA29" s="910"/>
      <c r="AB29" s="910"/>
      <c r="AC29" s="910"/>
      <c r="AE29" s="910"/>
      <c r="AF29" s="910"/>
      <c r="AG29" s="911"/>
      <c r="AH29" s="910"/>
      <c r="AI29" s="910"/>
      <c r="AJ29" s="910"/>
      <c r="AK29" s="912" t="s">
        <v>465</v>
      </c>
      <c r="AL29" s="917"/>
      <c r="AM29" s="910"/>
      <c r="AN29" s="910"/>
      <c r="AO29" s="910"/>
      <c r="AP29" s="910"/>
      <c r="AQ29" s="910"/>
      <c r="AR29" s="910"/>
      <c r="AS29" s="910"/>
      <c r="AT29" s="910"/>
      <c r="AU29" s="910"/>
      <c r="AV29" s="910"/>
      <c r="AW29" s="910"/>
      <c r="AX29" s="910"/>
      <c r="AY29" s="1031"/>
      <c r="AZ29" s="1031"/>
      <c r="BA29" s="1031"/>
      <c r="BB29" s="1031"/>
      <c r="BC29" s="910"/>
      <c r="BD29" s="910"/>
      <c r="BE29" s="910"/>
      <c r="BF29" s="910"/>
      <c r="BG29" s="1045"/>
      <c r="BH29" s="1045"/>
      <c r="BI29" s="918"/>
      <c r="BJ29" s="699"/>
    </row>
    <row r="30" spans="1:62" ht="21" customHeight="1">
      <c r="A30" s="913"/>
      <c r="B30" s="913"/>
      <c r="C30" s="913"/>
      <c r="D30" s="913"/>
      <c r="E30" s="913"/>
      <c r="F30" s="913"/>
      <c r="G30" s="913"/>
      <c r="H30" s="913"/>
      <c r="I30" s="913"/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9"/>
      <c r="AL30" s="919"/>
      <c r="AM30" s="919"/>
      <c r="AN30" s="919"/>
      <c r="AO30" s="919"/>
      <c r="AP30" s="919"/>
      <c r="AQ30" s="919"/>
      <c r="AR30" s="913"/>
      <c r="AS30" s="913"/>
      <c r="AT30" s="913"/>
      <c r="AU30" s="913"/>
      <c r="AV30" s="913"/>
      <c r="AW30" s="913"/>
      <c r="AX30" s="913"/>
      <c r="AY30" s="910"/>
      <c r="AZ30" s="909"/>
      <c r="BA30" s="910"/>
      <c r="BB30" s="910"/>
      <c r="BC30" s="920"/>
      <c r="BD30" s="910"/>
      <c r="BE30" s="910"/>
      <c r="BF30" s="910"/>
      <c r="BG30" s="1044"/>
      <c r="BH30" s="1044"/>
      <c r="BI30" s="918"/>
      <c r="BJ30" s="699"/>
    </row>
    <row r="31" spans="1:62" ht="27" customHeight="1">
      <c r="A31" s="913"/>
      <c r="B31" s="913"/>
      <c r="C31" s="913"/>
      <c r="D31" s="913"/>
      <c r="E31" s="913"/>
      <c r="F31" s="913"/>
      <c r="G31" s="913"/>
      <c r="H31" s="913"/>
      <c r="I31" s="913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3"/>
      <c r="AL31" s="913"/>
      <c r="AM31" s="913"/>
      <c r="AN31" s="913"/>
      <c r="AO31" s="913"/>
      <c r="AP31" s="913"/>
      <c r="AQ31" s="913"/>
      <c r="AR31" s="913"/>
      <c r="AS31" s="913"/>
      <c r="AT31" s="913"/>
      <c r="AU31" s="913"/>
      <c r="AV31" s="913"/>
      <c r="AW31" s="913"/>
      <c r="AX31" s="913"/>
      <c r="AY31" s="1030"/>
      <c r="AZ31" s="1030"/>
      <c r="BA31" s="1030"/>
      <c r="BB31" s="1030"/>
      <c r="BC31" s="920"/>
      <c r="BD31" s="910"/>
      <c r="BE31" s="910"/>
      <c r="BF31" s="909"/>
      <c r="BG31" s="1030"/>
      <c r="BH31" s="1030"/>
      <c r="BI31" s="918"/>
      <c r="BJ31" s="699"/>
    </row>
    <row r="32" spans="1:60" ht="19.5" customHeight="1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1029"/>
      <c r="AZ32" s="1029"/>
      <c r="BA32" s="1029"/>
      <c r="BB32" s="1029"/>
      <c r="BC32" s="1043"/>
      <c r="BD32" s="1043"/>
      <c r="BE32" s="1043"/>
      <c r="BF32" s="1043"/>
      <c r="BG32" s="1029"/>
      <c r="BH32" s="1029"/>
    </row>
    <row r="33" spans="1:60" ht="26.25" customHeight="1">
      <c r="A33" s="438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1029"/>
      <c r="AZ33" s="1029"/>
      <c r="BA33" s="1029"/>
      <c r="BB33" s="1029"/>
      <c r="BC33" s="1043"/>
      <c r="BD33" s="1043"/>
      <c r="BE33" s="1043"/>
      <c r="BF33" s="1043"/>
      <c r="BG33" s="1029"/>
      <c r="BH33" s="1029"/>
    </row>
    <row r="34" spans="1:59" ht="19.5" customHeight="1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524"/>
      <c r="AZ34" s="524"/>
      <c r="BA34" s="524"/>
      <c r="BB34" s="524"/>
      <c r="BC34" s="634"/>
      <c r="BD34" s="525"/>
      <c r="BE34" s="524"/>
      <c r="BF34" s="525"/>
      <c r="BG34" s="438"/>
    </row>
    <row r="35" spans="1:59" ht="22.5" customHeight="1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524"/>
      <c r="BE35" s="524"/>
      <c r="BF35" s="524"/>
      <c r="BG35" s="438"/>
    </row>
    <row r="36" spans="1:59" ht="19.5" customHeight="1">
      <c r="A36" s="438"/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524"/>
      <c r="BE36" s="524"/>
      <c r="BF36" s="651"/>
      <c r="BG36" s="438"/>
    </row>
    <row r="37" spans="1:59" ht="19.5" customHeight="1">
      <c r="A37" s="438"/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</row>
    <row r="38" spans="23:59" ht="12.75">
      <c r="W38" s="4"/>
      <c r="AY38" s="438"/>
      <c r="AZ38" s="438"/>
      <c r="BA38" s="438"/>
      <c r="BB38" s="438"/>
      <c r="BC38" s="438"/>
      <c r="BD38" s="438"/>
      <c r="BE38" s="438"/>
      <c r="BF38" s="438"/>
      <c r="BG38" s="438"/>
    </row>
    <row r="39" spans="51:59" ht="12.75">
      <c r="AY39" s="438"/>
      <c r="AZ39" s="438"/>
      <c r="BA39" s="438"/>
      <c r="BB39" s="438"/>
      <c r="BC39" s="438"/>
      <c r="BD39" s="438"/>
      <c r="BE39" s="438"/>
      <c r="BF39" s="438"/>
      <c r="BG39" s="438"/>
    </row>
  </sheetData>
  <sheetProtection/>
  <mergeCells count="40">
    <mergeCell ref="BC32:BF32"/>
    <mergeCell ref="BC33:BF33"/>
    <mergeCell ref="BG30:BH30"/>
    <mergeCell ref="BG29:BH29"/>
    <mergeCell ref="BG31:BH31"/>
    <mergeCell ref="BG32:BH32"/>
    <mergeCell ref="BG33:BH33"/>
    <mergeCell ref="A4:A6"/>
    <mergeCell ref="B4:K4"/>
    <mergeCell ref="F5:K5"/>
    <mergeCell ref="O5:Q5"/>
    <mergeCell ref="S5:U5"/>
    <mergeCell ref="M1:V1"/>
    <mergeCell ref="M2:V2"/>
    <mergeCell ref="M4:V4"/>
    <mergeCell ref="AZ2:BF2"/>
    <mergeCell ref="H25:K25"/>
    <mergeCell ref="W1:AA1"/>
    <mergeCell ref="AD1:AJ1"/>
    <mergeCell ref="W4:AB4"/>
    <mergeCell ref="B1:K1"/>
    <mergeCell ref="B2:K2"/>
    <mergeCell ref="W5:AB5"/>
    <mergeCell ref="AD5:AH5"/>
    <mergeCell ref="W26:AB26"/>
    <mergeCell ref="AS4:AX4"/>
    <mergeCell ref="AY32:BB32"/>
    <mergeCell ref="AL1:AR1"/>
    <mergeCell ref="AS1:AX1"/>
    <mergeCell ref="AZ1:BF1"/>
    <mergeCell ref="W2:AA2"/>
    <mergeCell ref="AD2:AJ2"/>
    <mergeCell ref="AL2:AR2"/>
    <mergeCell ref="AS2:AX2"/>
    <mergeCell ref="AY33:BB33"/>
    <mergeCell ref="AY31:BB31"/>
    <mergeCell ref="AY29:BB29"/>
    <mergeCell ref="AL5:AQ5"/>
    <mergeCell ref="AS5:AV5"/>
    <mergeCell ref="AZ5:BA5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82" r:id="rId1"/>
  <colBreaks count="6" manualBreakCount="6">
    <brk id="11" max="65535" man="1"/>
    <brk id="22" max="65535" man="1"/>
    <brk id="28" max="65535" man="1"/>
    <brk id="36" max="65535" man="1"/>
    <brk id="44" max="65535" man="1"/>
    <brk id="5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L32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19.7109375" style="444" customWidth="1"/>
    <col min="2" max="2" width="16.8515625" style="444" customWidth="1" outlineLevel="1"/>
    <col min="3" max="3" width="14.57421875" style="444" customWidth="1" outlineLevel="1"/>
    <col min="4" max="4" width="16.28125" style="444" customWidth="1" outlineLevel="1"/>
    <col min="5" max="5" width="15.00390625" style="444" customWidth="1" outlineLevel="1"/>
    <col min="6" max="6" width="15.28125" style="444" customWidth="1" outlineLevel="1"/>
    <col min="7" max="7" width="1.8515625" style="444" customWidth="1" outlineLevel="1"/>
    <col min="8" max="8" width="12.7109375" style="444" customWidth="1" outlineLevel="1"/>
    <col min="9" max="9" width="6.00390625" style="444" customWidth="1" outlineLevel="1"/>
    <col min="10" max="10" width="10.00390625" style="444" customWidth="1" outlineLevel="1"/>
    <col min="11" max="11" width="1.8515625" style="444" customWidth="1" outlineLevel="1"/>
    <col min="12" max="12" width="14.8515625" style="444" customWidth="1" outlineLevel="1"/>
    <col min="13" max="13" width="17.00390625" style="444" customWidth="1" outlineLevel="1"/>
    <col min="14" max="14" width="13.57421875" style="459" customWidth="1" outlineLevel="1"/>
    <col min="15" max="15" width="18.8515625" style="459" customWidth="1" outlineLevel="1"/>
    <col min="16" max="16" width="3.8515625" style="459" customWidth="1" outlineLevel="1"/>
    <col min="17" max="17" width="1.28515625" style="444" customWidth="1" outlineLevel="1"/>
    <col min="18" max="18" width="10.7109375" style="444" customWidth="1" outlineLevel="1"/>
    <col min="19" max="19" width="8.57421875" style="444" customWidth="1" outlineLevel="1"/>
    <col min="20" max="20" width="10.00390625" style="444" customWidth="1" outlineLevel="1"/>
    <col min="21" max="21" width="11.00390625" style="444" customWidth="1" outlineLevel="1"/>
    <col min="22" max="22" width="10.00390625" style="444" customWidth="1" outlineLevel="1"/>
    <col min="23" max="24" width="0.85546875" style="444" customWidth="1" outlineLevel="1"/>
    <col min="25" max="25" width="9.8515625" style="444" customWidth="1" outlineLevel="1"/>
    <col min="26" max="26" width="9.7109375" style="444" customWidth="1" outlineLevel="1"/>
    <col min="27" max="27" width="10.00390625" style="444" customWidth="1" outlineLevel="1"/>
    <col min="28" max="28" width="12.7109375" style="444" customWidth="1" outlineLevel="1"/>
    <col min="29" max="29" width="1.421875" style="444" customWidth="1" outlineLevel="1"/>
    <col min="30" max="30" width="0.2890625" style="444" customWidth="1" outlineLevel="1"/>
    <col min="31" max="31" width="15.00390625" style="444" customWidth="1"/>
    <col min="32" max="32" width="6.8515625" style="508" customWidth="1"/>
    <col min="33" max="33" width="8.7109375" style="508" customWidth="1"/>
    <col min="34" max="34" width="12.28125" style="508" customWidth="1"/>
    <col min="35" max="35" width="12.00390625" style="508" customWidth="1"/>
    <col min="36" max="38" width="11.421875" style="508" customWidth="1"/>
    <col min="39" max="16384" width="11.421875" style="444" customWidth="1"/>
  </cols>
  <sheetData>
    <row r="1" spans="1:38" s="442" customFormat="1" ht="20.25" customHeight="1">
      <c r="A1" s="746"/>
      <c r="B1" s="1055" t="s">
        <v>239</v>
      </c>
      <c r="C1" s="1055"/>
      <c r="D1" s="1055"/>
      <c r="E1" s="1055"/>
      <c r="F1" s="1055"/>
      <c r="G1" s="747"/>
      <c r="H1" s="1056" t="s">
        <v>239</v>
      </c>
      <c r="I1" s="1056"/>
      <c r="J1" s="1056"/>
      <c r="K1" s="1056"/>
      <c r="L1" s="1056"/>
      <c r="M1" s="1056"/>
      <c r="N1" s="1056"/>
      <c r="O1" s="1056"/>
      <c r="P1" s="748"/>
      <c r="Q1" s="749"/>
      <c r="R1" s="1056" t="s">
        <v>239</v>
      </c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666"/>
      <c r="AG1" s="666"/>
      <c r="AH1" s="666"/>
      <c r="AI1" s="666"/>
      <c r="AJ1" s="667"/>
      <c r="AK1" s="667"/>
      <c r="AL1" s="667"/>
    </row>
    <row r="2" spans="1:38" s="442" customFormat="1" ht="19.5" customHeight="1">
      <c r="A2" s="746"/>
      <c r="B2" s="1055" t="s">
        <v>391</v>
      </c>
      <c r="C2" s="1055"/>
      <c r="D2" s="1055"/>
      <c r="E2" s="1055"/>
      <c r="F2" s="1055"/>
      <c r="G2" s="747"/>
      <c r="H2" s="1055" t="s">
        <v>392</v>
      </c>
      <c r="I2" s="1055"/>
      <c r="J2" s="1055"/>
      <c r="K2" s="1055"/>
      <c r="L2" s="1055"/>
      <c r="M2" s="1055"/>
      <c r="N2" s="1055"/>
      <c r="O2" s="1055"/>
      <c r="P2" s="750"/>
      <c r="Q2" s="751"/>
      <c r="R2" s="1055" t="s">
        <v>392</v>
      </c>
      <c r="S2" s="1055"/>
      <c r="T2" s="1055"/>
      <c r="U2" s="1055"/>
      <c r="V2" s="1055"/>
      <c r="W2" s="1055"/>
      <c r="X2" s="1055"/>
      <c r="Y2" s="1055"/>
      <c r="Z2" s="1055"/>
      <c r="AA2" s="1055"/>
      <c r="AB2" s="1055"/>
      <c r="AC2" s="1055"/>
      <c r="AD2" s="1055"/>
      <c r="AE2" s="1055"/>
      <c r="AF2" s="667"/>
      <c r="AG2" s="667"/>
      <c r="AH2" s="667"/>
      <c r="AI2" s="667"/>
      <c r="AJ2" s="667"/>
      <c r="AK2" s="667"/>
      <c r="AL2" s="667"/>
    </row>
    <row r="3" spans="6:38" s="443" customFormat="1" ht="19.5" customHeight="1" thickBot="1">
      <c r="F3" s="445" t="s">
        <v>10</v>
      </c>
      <c r="H3" s="444"/>
      <c r="J3" s="445"/>
      <c r="O3" s="445" t="s">
        <v>10</v>
      </c>
      <c r="S3" s="446"/>
      <c r="T3" s="446"/>
      <c r="U3" s="446"/>
      <c r="W3" s="446"/>
      <c r="X3" s="447"/>
      <c r="Y3" s="448"/>
      <c r="Z3" s="448"/>
      <c r="AA3" s="448"/>
      <c r="AB3" s="448"/>
      <c r="AC3" s="448"/>
      <c r="AD3" s="448"/>
      <c r="AE3" s="445" t="s">
        <v>10</v>
      </c>
      <c r="AF3" s="668"/>
      <c r="AG3" s="668"/>
      <c r="AH3" s="668"/>
      <c r="AI3" s="668"/>
      <c r="AJ3" s="668"/>
      <c r="AK3" s="668"/>
      <c r="AL3" s="668"/>
    </row>
    <row r="4" spans="1:38" s="654" customFormat="1" ht="27" customHeight="1" thickTop="1">
      <c r="A4" s="1049" t="s">
        <v>49</v>
      </c>
      <c r="B4" s="1052" t="s">
        <v>298</v>
      </c>
      <c r="C4" s="1052"/>
      <c r="D4" s="1052"/>
      <c r="E4" s="1052"/>
      <c r="F4" s="1052"/>
      <c r="G4" s="652"/>
      <c r="H4" s="1052" t="s">
        <v>298</v>
      </c>
      <c r="I4" s="1052"/>
      <c r="J4" s="1052"/>
      <c r="K4" s="1052"/>
      <c r="L4" s="1052"/>
      <c r="M4" s="1052"/>
      <c r="N4" s="1052"/>
      <c r="O4" s="1052"/>
      <c r="P4" s="653"/>
      <c r="Q4" s="653"/>
      <c r="R4" s="653"/>
      <c r="S4" s="653"/>
      <c r="T4" s="1053"/>
      <c r="U4" s="1053"/>
      <c r="V4" s="1053"/>
      <c r="W4" s="1053"/>
      <c r="X4" s="1053"/>
      <c r="Y4" s="1053"/>
      <c r="Z4" s="1053"/>
      <c r="AA4" s="1053"/>
      <c r="AB4" s="1053"/>
      <c r="AC4" s="1053"/>
      <c r="AD4" s="1053"/>
      <c r="AE4" s="1053"/>
      <c r="AF4" s="669"/>
      <c r="AG4" s="669"/>
      <c r="AH4" s="669"/>
      <c r="AI4" s="669"/>
      <c r="AJ4" s="669"/>
      <c r="AK4" s="669"/>
      <c r="AL4" s="670"/>
    </row>
    <row r="5" spans="1:35" ht="69.75" customHeight="1">
      <c r="A5" s="1050"/>
      <c r="B5" s="1038" t="s">
        <v>347</v>
      </c>
      <c r="C5" s="1038"/>
      <c r="D5" s="1038"/>
      <c r="E5" s="1038"/>
      <c r="F5" s="1038"/>
      <c r="G5" s="613"/>
      <c r="H5" s="1038" t="s">
        <v>348</v>
      </c>
      <c r="I5" s="1054"/>
      <c r="J5" s="1054"/>
      <c r="K5" s="613"/>
      <c r="L5" s="866" t="s">
        <v>349</v>
      </c>
      <c r="M5" s="1038" t="s">
        <v>350</v>
      </c>
      <c r="N5" s="1054"/>
      <c r="O5" s="1054"/>
      <c r="P5" s="655"/>
      <c r="Q5" s="655"/>
      <c r="R5" s="655"/>
      <c r="S5" s="1038" t="s">
        <v>351</v>
      </c>
      <c r="T5" s="1038"/>
      <c r="U5" s="1038"/>
      <c r="V5" s="1054"/>
      <c r="W5" s="613"/>
      <c r="X5" s="613"/>
      <c r="Y5" s="1038" t="s">
        <v>352</v>
      </c>
      <c r="Z5" s="1038"/>
      <c r="AA5" s="1054"/>
      <c r="AB5" s="1054"/>
      <c r="AC5" s="655"/>
      <c r="AD5" s="656"/>
      <c r="AE5" s="1047" t="s">
        <v>13</v>
      </c>
      <c r="AF5" s="448"/>
      <c r="AG5" s="1046"/>
      <c r="AH5" s="1046"/>
      <c r="AI5" s="1046"/>
    </row>
    <row r="6" spans="1:35" ht="36" customHeight="1">
      <c r="A6" s="1051"/>
      <c r="B6" s="614" t="s">
        <v>305</v>
      </c>
      <c r="C6" s="614" t="s">
        <v>306</v>
      </c>
      <c r="D6" s="614" t="s">
        <v>307</v>
      </c>
      <c r="E6" s="614" t="s">
        <v>309</v>
      </c>
      <c r="F6" s="614" t="s">
        <v>310</v>
      </c>
      <c r="G6" s="448"/>
      <c r="H6" s="1038" t="s">
        <v>311</v>
      </c>
      <c r="I6" s="1038"/>
      <c r="J6" s="614" t="s">
        <v>310</v>
      </c>
      <c r="K6" s="448"/>
      <c r="L6" s="753" t="s">
        <v>312</v>
      </c>
      <c r="M6" s="612" t="s">
        <v>314</v>
      </c>
      <c r="N6" s="449" t="s">
        <v>315</v>
      </c>
      <c r="O6" s="614" t="s">
        <v>310</v>
      </c>
      <c r="P6" s="448"/>
      <c r="Q6" s="614"/>
      <c r="R6" s="612" t="s">
        <v>456</v>
      </c>
      <c r="S6" s="612" t="s">
        <v>317</v>
      </c>
      <c r="T6" s="612" t="s">
        <v>318</v>
      </c>
      <c r="U6" s="657" t="s">
        <v>271</v>
      </c>
      <c r="V6" s="614" t="s">
        <v>310</v>
      </c>
      <c r="W6" s="614"/>
      <c r="X6" s="614"/>
      <c r="Y6" s="614" t="s">
        <v>457</v>
      </c>
      <c r="Z6" s="614" t="s">
        <v>458</v>
      </c>
      <c r="AA6" s="657" t="s">
        <v>271</v>
      </c>
      <c r="AB6" s="614" t="s">
        <v>310</v>
      </c>
      <c r="AC6" s="614"/>
      <c r="AD6" s="658"/>
      <c r="AE6" s="1048"/>
      <c r="AF6" s="448"/>
      <c r="AG6" s="448"/>
      <c r="AH6" s="448"/>
      <c r="AI6" s="448"/>
    </row>
    <row r="7" spans="1:38" s="446" customFormat="1" ht="12.75" customHeight="1">
      <c r="A7" s="440" t="s">
        <v>14</v>
      </c>
      <c r="B7" s="659">
        <v>1419.79</v>
      </c>
      <c r="C7" s="659">
        <v>12877.26</v>
      </c>
      <c r="D7" s="659">
        <v>172782.21</v>
      </c>
      <c r="E7" s="659">
        <v>997.6700000000001</v>
      </c>
      <c r="F7" s="450">
        <f aca="true" t="shared" si="0" ref="F7:F21">SUM(B7:E7)</f>
        <v>188076.93</v>
      </c>
      <c r="G7" s="450"/>
      <c r="H7" s="659">
        <v>324908.27999999997</v>
      </c>
      <c r="I7" s="660"/>
      <c r="J7" s="450">
        <f aca="true" t="shared" si="1" ref="J7:J21">SUM(H7:I7)</f>
        <v>324908.27999999997</v>
      </c>
      <c r="K7" s="450"/>
      <c r="L7" s="450">
        <v>50254.1</v>
      </c>
      <c r="M7" s="659">
        <v>4020.7799999999997</v>
      </c>
      <c r="N7" s="659">
        <v>1187.1</v>
      </c>
      <c r="O7" s="450">
        <f>M7+N7</f>
        <v>5207.879999999999</v>
      </c>
      <c r="P7" s="450"/>
      <c r="Q7" s="660"/>
      <c r="R7" s="659">
        <v>962.57</v>
      </c>
      <c r="S7" s="659">
        <v>895.87</v>
      </c>
      <c r="T7" s="659">
        <v>3456.25</v>
      </c>
      <c r="U7" s="659">
        <v>1458.18</v>
      </c>
      <c r="V7" s="661">
        <f aca="true" t="shared" si="2" ref="V7:V21">SUM(U7+T7+S7+R7)</f>
        <v>6772.87</v>
      </c>
      <c r="W7" s="660"/>
      <c r="X7" s="660"/>
      <c r="Y7" s="659">
        <v>0</v>
      </c>
      <c r="Z7" s="659">
        <v>664.61</v>
      </c>
      <c r="AA7" s="661">
        <v>495.72999999999996</v>
      </c>
      <c r="AB7" s="661">
        <f aca="true" t="shared" si="3" ref="AB7:AB20">SUM(AA7+Z7+Y7)</f>
        <v>1160.34</v>
      </c>
      <c r="AC7" s="660"/>
      <c r="AD7" s="660"/>
      <c r="AE7" s="662">
        <f aca="true" t="shared" si="4" ref="AE7:AE21">AB7+V7+O7+L7+J7+F7</f>
        <v>576380.3999999999</v>
      </c>
      <c r="AF7" s="671"/>
      <c r="AG7" s="451"/>
      <c r="AH7" s="671"/>
      <c r="AI7" s="671"/>
      <c r="AJ7" s="507"/>
      <c r="AK7" s="507"/>
      <c r="AL7" s="507"/>
    </row>
    <row r="8" spans="1:38" s="446" customFormat="1" ht="12.75" customHeight="1">
      <c r="A8" s="440" t="s">
        <v>15</v>
      </c>
      <c r="B8" s="659">
        <v>578.57</v>
      </c>
      <c r="C8" s="659">
        <v>7905.68</v>
      </c>
      <c r="D8" s="659">
        <v>84070.18</v>
      </c>
      <c r="E8" s="659">
        <v>471.18999999999994</v>
      </c>
      <c r="F8" s="450">
        <f t="shared" si="0"/>
        <v>93025.62</v>
      </c>
      <c r="G8" s="450"/>
      <c r="H8" s="659">
        <v>158423.34000000005</v>
      </c>
      <c r="I8" s="660"/>
      <c r="J8" s="450">
        <f t="shared" si="1"/>
        <v>158423.34000000005</v>
      </c>
      <c r="K8" s="450"/>
      <c r="L8" s="450">
        <v>13214.81</v>
      </c>
      <c r="M8" s="659">
        <v>1363.47</v>
      </c>
      <c r="N8" s="659">
        <v>838.51</v>
      </c>
      <c r="O8" s="450">
        <f aca="true" t="shared" si="5" ref="O8:O21">M8+N8</f>
        <v>2201.98</v>
      </c>
      <c r="P8" s="450"/>
      <c r="Q8" s="660"/>
      <c r="R8" s="659">
        <v>1355.87</v>
      </c>
      <c r="S8" s="659">
        <v>2152.59</v>
      </c>
      <c r="T8" s="659">
        <v>8469.23</v>
      </c>
      <c r="U8" s="659">
        <v>167.79999999999998</v>
      </c>
      <c r="V8" s="661">
        <f t="shared" si="2"/>
        <v>12145.489999999998</v>
      </c>
      <c r="W8" s="660"/>
      <c r="X8" s="660"/>
      <c r="Y8" s="659">
        <v>0</v>
      </c>
      <c r="Z8" s="659">
        <v>1153.6799999999998</v>
      </c>
      <c r="AA8" s="661">
        <v>161.92000000000002</v>
      </c>
      <c r="AB8" s="661">
        <f t="shared" si="3"/>
        <v>1315.6</v>
      </c>
      <c r="AC8" s="660"/>
      <c r="AD8" s="660"/>
      <c r="AE8" s="662">
        <f t="shared" si="4"/>
        <v>280326.8400000001</v>
      </c>
      <c r="AF8" s="671"/>
      <c r="AG8" s="451"/>
      <c r="AH8" s="671"/>
      <c r="AI8" s="671"/>
      <c r="AJ8" s="507"/>
      <c r="AK8" s="507"/>
      <c r="AL8" s="507"/>
    </row>
    <row r="9" spans="1:38" s="446" customFormat="1" ht="12.75" customHeight="1">
      <c r="A9" s="440" t="s">
        <v>16</v>
      </c>
      <c r="B9" s="659">
        <v>1502.94</v>
      </c>
      <c r="C9" s="659">
        <v>18322.73</v>
      </c>
      <c r="D9" s="659">
        <v>228072.67</v>
      </c>
      <c r="E9" s="659">
        <v>1060.0500000000002</v>
      </c>
      <c r="F9" s="450">
        <f t="shared" si="0"/>
        <v>248958.39</v>
      </c>
      <c r="G9" s="450"/>
      <c r="H9" s="659">
        <v>403009.1699999999</v>
      </c>
      <c r="I9" s="660"/>
      <c r="J9" s="450">
        <f t="shared" si="1"/>
        <v>403009.1699999999</v>
      </c>
      <c r="K9" s="450"/>
      <c r="L9" s="450">
        <v>30179.06</v>
      </c>
      <c r="M9" s="659">
        <v>4248.42</v>
      </c>
      <c r="N9" s="659">
        <v>1249.9</v>
      </c>
      <c r="O9" s="450">
        <f t="shared" si="5"/>
        <v>5498.32</v>
      </c>
      <c r="P9" s="450"/>
      <c r="Q9" s="660"/>
      <c r="R9" s="659">
        <v>1609.09</v>
      </c>
      <c r="S9" s="659">
        <v>4395.7699999999995</v>
      </c>
      <c r="T9" s="659">
        <v>28910.51</v>
      </c>
      <c r="U9" s="659">
        <v>1337.97</v>
      </c>
      <c r="V9" s="661">
        <f t="shared" si="2"/>
        <v>36253.34</v>
      </c>
      <c r="W9" s="660"/>
      <c r="X9" s="660"/>
      <c r="Y9" s="659">
        <v>0</v>
      </c>
      <c r="Z9" s="659">
        <v>864.56</v>
      </c>
      <c r="AA9" s="661">
        <v>892.12</v>
      </c>
      <c r="AB9" s="661">
        <f t="shared" si="3"/>
        <v>1756.6799999999998</v>
      </c>
      <c r="AC9" s="660"/>
      <c r="AD9" s="660"/>
      <c r="AE9" s="662">
        <f t="shared" si="4"/>
        <v>725654.96</v>
      </c>
      <c r="AF9" s="672"/>
      <c r="AG9" s="451"/>
      <c r="AH9" s="671"/>
      <c r="AI9" s="671"/>
      <c r="AJ9" s="507"/>
      <c r="AK9" s="507"/>
      <c r="AL9" s="507"/>
    </row>
    <row r="10" spans="1:38" s="446" customFormat="1" ht="12.75" customHeight="1">
      <c r="A10" s="440" t="s">
        <v>17</v>
      </c>
      <c r="B10" s="659">
        <v>367.08000000000004</v>
      </c>
      <c r="C10" s="659">
        <v>3322.92</v>
      </c>
      <c r="D10" s="659">
        <v>26099.47</v>
      </c>
      <c r="E10" s="659">
        <v>340.84999999999997</v>
      </c>
      <c r="F10" s="450">
        <f t="shared" si="0"/>
        <v>30130.32</v>
      </c>
      <c r="G10" s="450"/>
      <c r="H10" s="659">
        <v>60298.16</v>
      </c>
      <c r="I10" s="660"/>
      <c r="J10" s="450">
        <f t="shared" si="1"/>
        <v>60298.16</v>
      </c>
      <c r="K10" s="450"/>
      <c r="L10" s="450">
        <v>11437.14</v>
      </c>
      <c r="M10" s="659">
        <v>561.76</v>
      </c>
      <c r="N10" s="659">
        <v>161.9</v>
      </c>
      <c r="O10" s="450">
        <f t="shared" si="5"/>
        <v>723.66</v>
      </c>
      <c r="P10" s="450"/>
      <c r="Q10" s="660"/>
      <c r="R10" s="659">
        <v>430.89</v>
      </c>
      <c r="S10" s="659">
        <v>962.22</v>
      </c>
      <c r="T10" s="659">
        <v>4262.51</v>
      </c>
      <c r="U10" s="659">
        <v>47.7</v>
      </c>
      <c r="V10" s="661">
        <f t="shared" si="2"/>
        <v>5703.320000000001</v>
      </c>
      <c r="W10" s="660"/>
      <c r="X10" s="660"/>
      <c r="Y10" s="659">
        <v>0</v>
      </c>
      <c r="Z10" s="659">
        <v>261.25</v>
      </c>
      <c r="AA10" s="661">
        <v>150.67</v>
      </c>
      <c r="AB10" s="661">
        <f t="shared" si="3"/>
        <v>411.91999999999996</v>
      </c>
      <c r="AC10" s="660"/>
      <c r="AD10" s="660"/>
      <c r="AE10" s="662">
        <f t="shared" si="4"/>
        <v>108704.52000000002</v>
      </c>
      <c r="AF10" s="671"/>
      <c r="AG10" s="451"/>
      <c r="AH10" s="671"/>
      <c r="AI10" s="671"/>
      <c r="AJ10" s="507"/>
      <c r="AK10" s="507"/>
      <c r="AL10" s="507"/>
    </row>
    <row r="11" spans="1:38" s="446" customFormat="1" ht="12.75" customHeight="1">
      <c r="A11" s="440" t="s">
        <v>18</v>
      </c>
      <c r="B11" s="659">
        <v>208.44</v>
      </c>
      <c r="C11" s="659">
        <v>2056.51</v>
      </c>
      <c r="D11" s="659">
        <v>20635.64</v>
      </c>
      <c r="E11" s="659">
        <v>309.91</v>
      </c>
      <c r="F11" s="450">
        <f t="shared" si="0"/>
        <v>23210.5</v>
      </c>
      <c r="G11" s="450"/>
      <c r="H11" s="659">
        <v>28560.79</v>
      </c>
      <c r="I11" s="660"/>
      <c r="J11" s="450">
        <f t="shared" si="1"/>
        <v>28560.79</v>
      </c>
      <c r="K11" s="450"/>
      <c r="L11" s="450">
        <v>6585.02</v>
      </c>
      <c r="M11" s="659">
        <v>360.94000000000005</v>
      </c>
      <c r="N11" s="659">
        <v>128.5</v>
      </c>
      <c r="O11" s="450">
        <f t="shared" si="5"/>
        <v>489.44000000000005</v>
      </c>
      <c r="P11" s="450"/>
      <c r="Q11" s="660"/>
      <c r="R11" s="659">
        <v>302.36</v>
      </c>
      <c r="S11" s="659">
        <v>817.98</v>
      </c>
      <c r="T11" s="659">
        <v>1582.53</v>
      </c>
      <c r="U11" s="659">
        <v>0</v>
      </c>
      <c r="V11" s="661">
        <f t="shared" si="2"/>
        <v>2702.8700000000003</v>
      </c>
      <c r="W11" s="660"/>
      <c r="X11" s="660"/>
      <c r="Y11" s="659">
        <v>0</v>
      </c>
      <c r="Z11" s="659">
        <v>532.15</v>
      </c>
      <c r="AA11" s="661">
        <v>191.3</v>
      </c>
      <c r="AB11" s="661">
        <f t="shared" si="3"/>
        <v>723.45</v>
      </c>
      <c r="AC11" s="660"/>
      <c r="AD11" s="660"/>
      <c r="AE11" s="662">
        <f t="shared" si="4"/>
        <v>62272.07</v>
      </c>
      <c r="AF11" s="671"/>
      <c r="AG11" s="451"/>
      <c r="AH11" s="671"/>
      <c r="AI11" s="671"/>
      <c r="AJ11" s="507"/>
      <c r="AK11" s="507"/>
      <c r="AL11" s="507"/>
    </row>
    <row r="12" spans="1:38" s="446" customFormat="1" ht="12.75" customHeight="1">
      <c r="A12" s="440" t="s">
        <v>19</v>
      </c>
      <c r="B12" s="659">
        <v>125.12</v>
      </c>
      <c r="C12" s="659">
        <v>1547.68</v>
      </c>
      <c r="D12" s="659">
        <v>9650.75</v>
      </c>
      <c r="E12" s="659">
        <v>310.72</v>
      </c>
      <c r="F12" s="450">
        <f t="shared" si="0"/>
        <v>11634.269999999999</v>
      </c>
      <c r="G12" s="450"/>
      <c r="H12" s="659">
        <v>11620.730000000003</v>
      </c>
      <c r="I12" s="660"/>
      <c r="J12" s="450">
        <f t="shared" si="1"/>
        <v>11620.730000000003</v>
      </c>
      <c r="K12" s="450"/>
      <c r="L12" s="450">
        <v>5223.82</v>
      </c>
      <c r="M12" s="659">
        <v>200.66</v>
      </c>
      <c r="N12" s="659">
        <v>109.16</v>
      </c>
      <c r="O12" s="450">
        <f t="shared" si="5"/>
        <v>309.82</v>
      </c>
      <c r="P12" s="450"/>
      <c r="Q12" s="660"/>
      <c r="R12" s="659">
        <v>52.96</v>
      </c>
      <c r="S12" s="659">
        <v>99.91</v>
      </c>
      <c r="T12" s="659">
        <v>1210.89</v>
      </c>
      <c r="U12" s="659">
        <v>27.17</v>
      </c>
      <c r="V12" s="661">
        <f t="shared" si="2"/>
        <v>1390.9300000000003</v>
      </c>
      <c r="W12" s="660"/>
      <c r="X12" s="660"/>
      <c r="Y12" s="659">
        <v>0</v>
      </c>
      <c r="Z12" s="659">
        <v>90.76</v>
      </c>
      <c r="AA12" s="661">
        <v>31.18</v>
      </c>
      <c r="AB12" s="661">
        <f t="shared" si="3"/>
        <v>121.94</v>
      </c>
      <c r="AC12" s="660"/>
      <c r="AD12" s="660"/>
      <c r="AE12" s="662">
        <f t="shared" si="4"/>
        <v>30301.510000000002</v>
      </c>
      <c r="AF12" s="671"/>
      <c r="AG12" s="451"/>
      <c r="AH12" s="671"/>
      <c r="AI12" s="671"/>
      <c r="AJ12" s="507"/>
      <c r="AK12" s="507"/>
      <c r="AL12" s="507"/>
    </row>
    <row r="13" spans="1:38" s="663" customFormat="1" ht="12.75" customHeight="1">
      <c r="A13" s="452" t="s">
        <v>20</v>
      </c>
      <c r="B13" s="659">
        <v>329.18</v>
      </c>
      <c r="C13" s="659">
        <v>3723.28</v>
      </c>
      <c r="D13" s="659">
        <v>46290.94</v>
      </c>
      <c r="E13" s="659">
        <v>411.97</v>
      </c>
      <c r="F13" s="450">
        <f t="shared" si="0"/>
        <v>50755.37</v>
      </c>
      <c r="G13" s="453"/>
      <c r="H13" s="659">
        <v>61322.28</v>
      </c>
      <c r="I13" s="660"/>
      <c r="J13" s="450">
        <f t="shared" si="1"/>
        <v>61322.28</v>
      </c>
      <c r="K13" s="450"/>
      <c r="L13" s="450">
        <v>13732.34</v>
      </c>
      <c r="M13" s="659">
        <v>774.8</v>
      </c>
      <c r="N13" s="659">
        <v>192.54</v>
      </c>
      <c r="O13" s="450">
        <f t="shared" si="5"/>
        <v>967.3399999999999</v>
      </c>
      <c r="P13" s="450"/>
      <c r="Q13" s="660"/>
      <c r="R13" s="659">
        <v>479.44</v>
      </c>
      <c r="S13" s="659">
        <v>400.27</v>
      </c>
      <c r="T13" s="659">
        <v>2870.63</v>
      </c>
      <c r="U13" s="659">
        <v>199.57</v>
      </c>
      <c r="V13" s="661">
        <f t="shared" si="2"/>
        <v>3949.9100000000003</v>
      </c>
      <c r="W13" s="660"/>
      <c r="X13" s="660"/>
      <c r="Y13" s="659">
        <v>0</v>
      </c>
      <c r="Z13" s="659">
        <v>415.02000000000004</v>
      </c>
      <c r="AA13" s="661">
        <v>62.550000000000004</v>
      </c>
      <c r="AB13" s="661">
        <f t="shared" si="3"/>
        <v>477.57000000000005</v>
      </c>
      <c r="AC13" s="660"/>
      <c r="AD13" s="660"/>
      <c r="AE13" s="662">
        <f t="shared" si="4"/>
        <v>131204.81</v>
      </c>
      <c r="AF13" s="673"/>
      <c r="AG13" s="451"/>
      <c r="AH13" s="671"/>
      <c r="AI13" s="671"/>
      <c r="AJ13" s="674"/>
      <c r="AK13" s="674"/>
      <c r="AL13" s="674"/>
    </row>
    <row r="14" spans="1:38" s="446" customFormat="1" ht="12.75" customHeight="1">
      <c r="A14" s="440" t="s">
        <v>21</v>
      </c>
      <c r="B14" s="659">
        <v>828.48</v>
      </c>
      <c r="C14" s="659">
        <v>9557.97</v>
      </c>
      <c r="D14" s="659">
        <v>78203.08</v>
      </c>
      <c r="E14" s="659">
        <v>741.98</v>
      </c>
      <c r="F14" s="450">
        <f t="shared" si="0"/>
        <v>89331.51</v>
      </c>
      <c r="G14" s="450"/>
      <c r="H14" s="659">
        <v>212135.76</v>
      </c>
      <c r="I14" s="660"/>
      <c r="J14" s="450">
        <f t="shared" si="1"/>
        <v>212135.76</v>
      </c>
      <c r="K14" s="450"/>
      <c r="L14" s="450">
        <v>33570.84</v>
      </c>
      <c r="M14" s="659">
        <v>2847.47</v>
      </c>
      <c r="N14" s="659">
        <v>446.15</v>
      </c>
      <c r="O14" s="450">
        <f t="shared" si="5"/>
        <v>3293.62</v>
      </c>
      <c r="P14" s="450"/>
      <c r="Q14" s="660"/>
      <c r="R14" s="659">
        <v>713.5699999999999</v>
      </c>
      <c r="S14" s="659">
        <v>3523.99</v>
      </c>
      <c r="T14" s="659">
        <v>6022.22</v>
      </c>
      <c r="U14" s="659">
        <v>1090.77</v>
      </c>
      <c r="V14" s="661">
        <f t="shared" si="2"/>
        <v>11350.55</v>
      </c>
      <c r="W14" s="660"/>
      <c r="X14" s="660"/>
      <c r="Y14" s="659">
        <v>0</v>
      </c>
      <c r="Z14" s="659">
        <v>581.19</v>
      </c>
      <c r="AA14" s="661">
        <v>204.71</v>
      </c>
      <c r="AB14" s="661">
        <f t="shared" si="3"/>
        <v>785.9000000000001</v>
      </c>
      <c r="AC14" s="660"/>
      <c r="AD14" s="660"/>
      <c r="AE14" s="662">
        <f t="shared" si="4"/>
        <v>350468.18</v>
      </c>
      <c r="AF14" s="671"/>
      <c r="AG14" s="451"/>
      <c r="AH14" s="671"/>
      <c r="AI14" s="671"/>
      <c r="AJ14" s="507"/>
      <c r="AK14" s="507"/>
      <c r="AL14" s="507"/>
    </row>
    <row r="15" spans="1:38" s="663" customFormat="1" ht="12.75" customHeight="1">
      <c r="A15" s="452" t="s">
        <v>22</v>
      </c>
      <c r="B15" s="659">
        <v>371.18000000000006</v>
      </c>
      <c r="C15" s="659">
        <v>3549.43</v>
      </c>
      <c r="D15" s="659">
        <v>32388.77</v>
      </c>
      <c r="E15" s="659">
        <v>457.38</v>
      </c>
      <c r="F15" s="450">
        <f t="shared" si="0"/>
        <v>36766.759999999995</v>
      </c>
      <c r="G15" s="453"/>
      <c r="H15" s="659">
        <v>57190.74999999999</v>
      </c>
      <c r="I15" s="660"/>
      <c r="J15" s="450">
        <f t="shared" si="1"/>
        <v>57190.74999999999</v>
      </c>
      <c r="K15" s="450"/>
      <c r="L15" s="450">
        <v>13170.04</v>
      </c>
      <c r="M15" s="659">
        <v>699.78</v>
      </c>
      <c r="N15" s="659">
        <v>881.2</v>
      </c>
      <c r="O15" s="450">
        <f t="shared" si="5"/>
        <v>1580.98</v>
      </c>
      <c r="P15" s="450"/>
      <c r="Q15" s="660"/>
      <c r="R15" s="659">
        <v>842.75</v>
      </c>
      <c r="S15" s="659">
        <v>788.76</v>
      </c>
      <c r="T15" s="659">
        <v>10386.91</v>
      </c>
      <c r="U15" s="659">
        <v>51.01</v>
      </c>
      <c r="V15" s="661">
        <f t="shared" si="2"/>
        <v>12069.43</v>
      </c>
      <c r="W15" s="660"/>
      <c r="X15" s="660"/>
      <c r="Y15" s="659">
        <v>0</v>
      </c>
      <c r="Z15" s="659">
        <v>944.24</v>
      </c>
      <c r="AA15" s="661">
        <v>23.28</v>
      </c>
      <c r="AB15" s="661">
        <f t="shared" si="3"/>
        <v>967.52</v>
      </c>
      <c r="AC15" s="660"/>
      <c r="AD15" s="660"/>
      <c r="AE15" s="662">
        <f t="shared" si="4"/>
        <v>121745.48</v>
      </c>
      <c r="AF15" s="673"/>
      <c r="AG15" s="451"/>
      <c r="AH15" s="671"/>
      <c r="AI15" s="671"/>
      <c r="AJ15" s="674"/>
      <c r="AK15" s="674"/>
      <c r="AL15" s="674"/>
    </row>
    <row r="16" spans="1:38" s="446" customFormat="1" ht="12.75" customHeight="1">
      <c r="A16" s="440" t="s">
        <v>98</v>
      </c>
      <c r="B16" s="659">
        <v>456.65000000000003</v>
      </c>
      <c r="C16" s="659">
        <v>5540.09</v>
      </c>
      <c r="D16" s="659">
        <v>60601.73</v>
      </c>
      <c r="E16" s="659">
        <v>532.97</v>
      </c>
      <c r="F16" s="450">
        <f t="shared" si="0"/>
        <v>67131.44</v>
      </c>
      <c r="G16" s="450"/>
      <c r="H16" s="659">
        <v>94185.39</v>
      </c>
      <c r="I16" s="660"/>
      <c r="J16" s="450">
        <f t="shared" si="1"/>
        <v>94185.39</v>
      </c>
      <c r="K16" s="450"/>
      <c r="L16" s="450">
        <v>12273.92</v>
      </c>
      <c r="M16" s="659">
        <v>1079.6</v>
      </c>
      <c r="N16" s="659">
        <v>234.39</v>
      </c>
      <c r="O16" s="450">
        <f t="shared" si="5"/>
        <v>1313.9899999999998</v>
      </c>
      <c r="P16" s="450"/>
      <c r="Q16" s="660"/>
      <c r="R16" s="659">
        <v>755.38</v>
      </c>
      <c r="S16" s="659">
        <v>1081.47</v>
      </c>
      <c r="T16" s="659">
        <v>10909.43</v>
      </c>
      <c r="U16" s="659">
        <v>165.79000000000002</v>
      </c>
      <c r="V16" s="661">
        <f t="shared" si="2"/>
        <v>12912.07</v>
      </c>
      <c r="W16" s="660"/>
      <c r="X16" s="660"/>
      <c r="Y16" s="659">
        <v>0</v>
      </c>
      <c r="Z16" s="659">
        <v>635.47</v>
      </c>
      <c r="AA16" s="661">
        <v>590.69</v>
      </c>
      <c r="AB16" s="661">
        <f t="shared" si="3"/>
        <v>1226.16</v>
      </c>
      <c r="AC16" s="660"/>
      <c r="AD16" s="660"/>
      <c r="AE16" s="662">
        <f t="shared" si="4"/>
        <v>189042.97</v>
      </c>
      <c r="AF16" s="671"/>
      <c r="AG16" s="451"/>
      <c r="AH16" s="671"/>
      <c r="AI16" s="671"/>
      <c r="AJ16" s="507"/>
      <c r="AK16" s="507"/>
      <c r="AL16" s="507"/>
    </row>
    <row r="17" spans="1:38" s="446" customFormat="1" ht="12.75" customHeight="1">
      <c r="A17" s="440" t="s">
        <v>24</v>
      </c>
      <c r="B17" s="659">
        <v>452.2</v>
      </c>
      <c r="C17" s="659">
        <v>4796.04</v>
      </c>
      <c r="D17" s="659">
        <v>26947.73</v>
      </c>
      <c r="E17" s="659">
        <v>445.4</v>
      </c>
      <c r="F17" s="450">
        <f t="shared" si="0"/>
        <v>32641.370000000003</v>
      </c>
      <c r="G17" s="450"/>
      <c r="H17" s="659">
        <v>137416.23000000004</v>
      </c>
      <c r="I17" s="660"/>
      <c r="J17" s="450">
        <f t="shared" si="1"/>
        <v>137416.23000000004</v>
      </c>
      <c r="K17" s="450"/>
      <c r="L17" s="450">
        <v>18133.59</v>
      </c>
      <c r="M17" s="659">
        <v>1095.49</v>
      </c>
      <c r="N17" s="659">
        <v>793.76</v>
      </c>
      <c r="O17" s="450">
        <f t="shared" si="5"/>
        <v>1889.25</v>
      </c>
      <c r="P17" s="450"/>
      <c r="Q17" s="660"/>
      <c r="R17" s="659">
        <v>15352.55</v>
      </c>
      <c r="S17" s="659">
        <v>356.01</v>
      </c>
      <c r="T17" s="659">
        <v>1862.65</v>
      </c>
      <c r="U17" s="659">
        <v>32.43</v>
      </c>
      <c r="V17" s="661">
        <f t="shared" si="2"/>
        <v>17603.64</v>
      </c>
      <c r="W17" s="660"/>
      <c r="X17" s="660"/>
      <c r="Y17" s="659">
        <v>6000</v>
      </c>
      <c r="Z17" s="659">
        <v>427.89</v>
      </c>
      <c r="AA17" s="661">
        <v>654.87</v>
      </c>
      <c r="AB17" s="661">
        <f t="shared" si="3"/>
        <v>7082.76</v>
      </c>
      <c r="AC17" s="660"/>
      <c r="AD17" s="660"/>
      <c r="AE17" s="662">
        <f t="shared" si="4"/>
        <v>214766.84000000003</v>
      </c>
      <c r="AF17" s="671"/>
      <c r="AG17" s="451"/>
      <c r="AH17" s="671"/>
      <c r="AI17" s="671"/>
      <c r="AJ17" s="507"/>
      <c r="AK17" s="507"/>
      <c r="AL17" s="507"/>
    </row>
    <row r="18" spans="1:38" s="446" customFormat="1" ht="12.75" customHeight="1">
      <c r="A18" s="440" t="s">
        <v>25</v>
      </c>
      <c r="B18" s="659">
        <v>325.34999999999997</v>
      </c>
      <c r="C18" s="659">
        <v>4045.29</v>
      </c>
      <c r="D18" s="659">
        <v>38258.62</v>
      </c>
      <c r="E18" s="659">
        <v>433.89000000000004</v>
      </c>
      <c r="F18" s="450">
        <f t="shared" si="0"/>
        <v>43063.15</v>
      </c>
      <c r="G18" s="450"/>
      <c r="H18" s="659">
        <v>81728.89</v>
      </c>
      <c r="I18" s="660"/>
      <c r="J18" s="450">
        <f t="shared" si="1"/>
        <v>81728.89</v>
      </c>
      <c r="K18" s="450"/>
      <c r="L18" s="450">
        <v>6385.05</v>
      </c>
      <c r="M18" s="659">
        <v>569.9899999999999</v>
      </c>
      <c r="N18" s="659">
        <v>165.18</v>
      </c>
      <c r="O18" s="450">
        <f t="shared" si="5"/>
        <v>735.1699999999998</v>
      </c>
      <c r="P18" s="450"/>
      <c r="Q18" s="660"/>
      <c r="R18" s="659">
        <v>824.49</v>
      </c>
      <c r="S18" s="659">
        <v>2459.6800000000003</v>
      </c>
      <c r="T18" s="659">
        <v>4729.98</v>
      </c>
      <c r="U18" s="659">
        <v>27.89</v>
      </c>
      <c r="V18" s="661">
        <f t="shared" si="2"/>
        <v>8042.04</v>
      </c>
      <c r="W18" s="660"/>
      <c r="X18" s="660"/>
      <c r="Y18" s="659">
        <v>0</v>
      </c>
      <c r="Z18" s="659">
        <v>327.02</v>
      </c>
      <c r="AA18" s="661">
        <v>613.31</v>
      </c>
      <c r="AB18" s="661">
        <f t="shared" si="3"/>
        <v>940.3299999999999</v>
      </c>
      <c r="AC18" s="660"/>
      <c r="AD18" s="660"/>
      <c r="AE18" s="662">
        <f t="shared" si="4"/>
        <v>140894.63</v>
      </c>
      <c r="AF18" s="671"/>
      <c r="AG18" s="451"/>
      <c r="AH18" s="671"/>
      <c r="AI18" s="671"/>
      <c r="AJ18" s="507"/>
      <c r="AK18" s="507"/>
      <c r="AL18" s="507"/>
    </row>
    <row r="19" spans="1:38" s="446" customFormat="1" ht="12.75" customHeight="1">
      <c r="A19" s="440" t="s">
        <v>26</v>
      </c>
      <c r="B19" s="659">
        <v>260.22</v>
      </c>
      <c r="C19" s="659">
        <v>2283.34</v>
      </c>
      <c r="D19" s="659">
        <v>17604.11</v>
      </c>
      <c r="E19" s="659">
        <v>364.90999999999997</v>
      </c>
      <c r="F19" s="450">
        <f t="shared" si="0"/>
        <v>20512.58</v>
      </c>
      <c r="G19" s="450"/>
      <c r="H19" s="659">
        <v>42391.619999999995</v>
      </c>
      <c r="I19" s="660"/>
      <c r="J19" s="450">
        <f t="shared" si="1"/>
        <v>42391.619999999995</v>
      </c>
      <c r="K19" s="450"/>
      <c r="L19" s="450">
        <v>5822.54</v>
      </c>
      <c r="M19" s="659">
        <v>582.68</v>
      </c>
      <c r="N19" s="659">
        <v>166.58999999999997</v>
      </c>
      <c r="O19" s="450">
        <f t="shared" si="5"/>
        <v>749.27</v>
      </c>
      <c r="P19" s="450"/>
      <c r="Q19" s="660"/>
      <c r="R19" s="659">
        <v>442.91999999999996</v>
      </c>
      <c r="S19" s="659">
        <v>736.07</v>
      </c>
      <c r="T19" s="659">
        <v>0</v>
      </c>
      <c r="U19" s="659">
        <v>152.22</v>
      </c>
      <c r="V19" s="661">
        <f t="shared" si="2"/>
        <v>1331.21</v>
      </c>
      <c r="W19" s="660"/>
      <c r="X19" s="660"/>
      <c r="Y19" s="659">
        <v>0</v>
      </c>
      <c r="Z19" s="659">
        <v>749.4300000000001</v>
      </c>
      <c r="AA19" s="661">
        <v>249.15999999999997</v>
      </c>
      <c r="AB19" s="661">
        <f t="shared" si="3"/>
        <v>998.59</v>
      </c>
      <c r="AC19" s="660"/>
      <c r="AD19" s="660"/>
      <c r="AE19" s="662">
        <f t="shared" si="4"/>
        <v>71805.81</v>
      </c>
      <c r="AF19" s="671"/>
      <c r="AG19" s="451"/>
      <c r="AH19" s="671"/>
      <c r="AI19" s="671"/>
      <c r="AJ19" s="507"/>
      <c r="AK19" s="507"/>
      <c r="AL19" s="507"/>
    </row>
    <row r="20" spans="1:38" s="446" customFormat="1" ht="12.75" customHeight="1">
      <c r="A20" s="440" t="s">
        <v>27</v>
      </c>
      <c r="B20" s="659">
        <v>1454.7799999999997</v>
      </c>
      <c r="C20" s="659">
        <v>10507.699999999999</v>
      </c>
      <c r="D20" s="659">
        <v>171859.49</v>
      </c>
      <c r="E20" s="659">
        <v>889</v>
      </c>
      <c r="F20" s="450">
        <f t="shared" si="0"/>
        <v>184710.97</v>
      </c>
      <c r="G20" s="450"/>
      <c r="H20" s="659">
        <v>261742.64000000007</v>
      </c>
      <c r="I20" s="660"/>
      <c r="J20" s="450">
        <f t="shared" si="1"/>
        <v>261742.64000000007</v>
      </c>
      <c r="K20" s="450"/>
      <c r="L20" s="450">
        <v>38477.53</v>
      </c>
      <c r="M20" s="659">
        <v>3784.98</v>
      </c>
      <c r="N20" s="659">
        <v>655.51</v>
      </c>
      <c r="O20" s="450">
        <f t="shared" si="5"/>
        <v>4440.49</v>
      </c>
      <c r="P20" s="450"/>
      <c r="Q20" s="660"/>
      <c r="R20" s="659">
        <v>235.18</v>
      </c>
      <c r="S20" s="659">
        <v>41.839999999999996</v>
      </c>
      <c r="T20" s="659">
        <v>3071.7</v>
      </c>
      <c r="U20" s="659">
        <v>1008.61</v>
      </c>
      <c r="V20" s="661">
        <f t="shared" si="2"/>
        <v>4357.33</v>
      </c>
      <c r="W20" s="660"/>
      <c r="X20" s="660"/>
      <c r="Y20" s="659">
        <v>0</v>
      </c>
      <c r="Z20" s="659">
        <v>644.27</v>
      </c>
      <c r="AA20" s="661">
        <v>891.92</v>
      </c>
      <c r="AB20" s="661">
        <f t="shared" si="3"/>
        <v>1536.19</v>
      </c>
      <c r="AC20" s="660"/>
      <c r="AD20" s="660"/>
      <c r="AE20" s="662">
        <f t="shared" si="4"/>
        <v>495265.15</v>
      </c>
      <c r="AF20" s="671"/>
      <c r="AG20" s="451"/>
      <c r="AH20" s="671"/>
      <c r="AI20" s="671"/>
      <c r="AJ20" s="507"/>
      <c r="AK20" s="507"/>
      <c r="AL20" s="507"/>
    </row>
    <row r="21" spans="1:38" s="446" customFormat="1" ht="12.75" customHeight="1">
      <c r="A21" s="440" t="s">
        <v>28</v>
      </c>
      <c r="B21" s="659">
        <v>711.06</v>
      </c>
      <c r="C21" s="659">
        <v>7301.860000000001</v>
      </c>
      <c r="D21" s="659">
        <v>117163.44</v>
      </c>
      <c r="E21" s="659">
        <v>536.1</v>
      </c>
      <c r="F21" s="450">
        <f t="shared" si="0"/>
        <v>125712.46</v>
      </c>
      <c r="G21" s="450"/>
      <c r="H21" s="659">
        <v>121780.78</v>
      </c>
      <c r="I21" s="660"/>
      <c r="J21" s="450">
        <f t="shared" si="1"/>
        <v>121780.78</v>
      </c>
      <c r="K21" s="450"/>
      <c r="L21" s="450">
        <v>18703.8</v>
      </c>
      <c r="M21" s="659">
        <v>1276.58</v>
      </c>
      <c r="N21" s="659">
        <v>263.84000000000003</v>
      </c>
      <c r="O21" s="450">
        <f t="shared" si="5"/>
        <v>1540.42</v>
      </c>
      <c r="P21" s="450"/>
      <c r="Q21" s="660"/>
      <c r="R21" s="659">
        <v>1537.48</v>
      </c>
      <c r="S21" s="659">
        <v>3130.85</v>
      </c>
      <c r="T21" s="659">
        <v>15254.56</v>
      </c>
      <c r="U21" s="659">
        <v>125.13</v>
      </c>
      <c r="V21" s="661">
        <f t="shared" si="2"/>
        <v>20048.019999999997</v>
      </c>
      <c r="W21" s="660"/>
      <c r="X21" s="660"/>
      <c r="Y21" s="659">
        <v>0</v>
      </c>
      <c r="Z21" s="659">
        <v>429.89000000000004</v>
      </c>
      <c r="AA21" s="661">
        <v>670.05</v>
      </c>
      <c r="AB21" s="661">
        <f>SUM(AA21+Z21+Y21)</f>
        <v>1099.94</v>
      </c>
      <c r="AC21" s="660"/>
      <c r="AD21" s="660"/>
      <c r="AE21" s="662">
        <f t="shared" si="4"/>
        <v>288885.42</v>
      </c>
      <c r="AF21" s="671"/>
      <c r="AG21" s="451"/>
      <c r="AH21" s="671"/>
      <c r="AI21" s="671"/>
      <c r="AJ21" s="507"/>
      <c r="AK21" s="507"/>
      <c r="AL21" s="507"/>
    </row>
    <row r="22" spans="1:38" s="446" customFormat="1" ht="21" customHeight="1" thickBot="1">
      <c r="A22" s="454" t="s">
        <v>13</v>
      </c>
      <c r="B22" s="455">
        <f>SUM(B7:B21)</f>
        <v>9391.039999999999</v>
      </c>
      <c r="C22" s="455">
        <f>SUM(C7:C21)</f>
        <v>97337.77999999998</v>
      </c>
      <c r="D22" s="455">
        <f>SUM(D7:D21)</f>
        <v>1130628.83</v>
      </c>
      <c r="E22" s="455">
        <f>SUM(E7:E21)</f>
        <v>8303.99</v>
      </c>
      <c r="F22" s="455">
        <f>SUM(F7:F21)</f>
        <v>1245661.64</v>
      </c>
      <c r="G22" s="455"/>
      <c r="H22" s="455">
        <f>SUM(H7:H21)</f>
        <v>2056714.8099999998</v>
      </c>
      <c r="I22" s="455"/>
      <c r="J22" s="455">
        <f aca="true" t="shared" si="6" ref="J22:AE22">SUM(J7:J21)</f>
        <v>2056714.8099999998</v>
      </c>
      <c r="K22" s="455"/>
      <c r="L22" s="455">
        <f t="shared" si="6"/>
        <v>277163.60000000003</v>
      </c>
      <c r="M22" s="455">
        <f t="shared" si="6"/>
        <v>23467.4</v>
      </c>
      <c r="N22" s="455">
        <f t="shared" si="6"/>
        <v>7474.230000000001</v>
      </c>
      <c r="O22" s="455">
        <f t="shared" si="6"/>
        <v>30941.629999999997</v>
      </c>
      <c r="P22" s="455"/>
      <c r="Q22" s="455"/>
      <c r="R22" s="455">
        <f t="shared" si="6"/>
        <v>25897.5</v>
      </c>
      <c r="S22" s="455">
        <f t="shared" si="6"/>
        <v>21843.279999999995</v>
      </c>
      <c r="T22" s="455">
        <f t="shared" si="6"/>
        <v>102999.99999999997</v>
      </c>
      <c r="U22" s="455">
        <f t="shared" si="6"/>
        <v>5892.240000000001</v>
      </c>
      <c r="V22" s="455">
        <f t="shared" si="6"/>
        <v>156633.01999999996</v>
      </c>
      <c r="W22" s="455">
        <f t="shared" si="6"/>
        <v>0</v>
      </c>
      <c r="X22" s="455">
        <f t="shared" si="6"/>
        <v>0</v>
      </c>
      <c r="Y22" s="455">
        <f t="shared" si="6"/>
        <v>6000</v>
      </c>
      <c r="Z22" s="455">
        <f t="shared" si="6"/>
        <v>8721.43</v>
      </c>
      <c r="AA22" s="455">
        <f t="shared" si="6"/>
        <v>5883.46</v>
      </c>
      <c r="AB22" s="455">
        <f t="shared" si="6"/>
        <v>20604.889999999996</v>
      </c>
      <c r="AC22" s="455"/>
      <c r="AD22" s="455">
        <f t="shared" si="6"/>
        <v>0</v>
      </c>
      <c r="AE22" s="455">
        <f t="shared" si="6"/>
        <v>3787719.59</v>
      </c>
      <c r="AF22" s="526"/>
      <c r="AG22" s="526"/>
      <c r="AH22" s="526"/>
      <c r="AI22" s="526"/>
      <c r="AJ22" s="507"/>
      <c r="AK22" s="507"/>
      <c r="AL22" s="507"/>
    </row>
    <row r="23" spans="2:38" s="446" customFormat="1" ht="17.25" customHeight="1" thickTop="1">
      <c r="B23" s="440" t="s">
        <v>327</v>
      </c>
      <c r="H23" s="440" t="s">
        <v>327</v>
      </c>
      <c r="N23" s="456"/>
      <c r="O23" s="456"/>
      <c r="P23" s="456"/>
      <c r="R23" s="440" t="s">
        <v>327</v>
      </c>
      <c r="V23" s="456"/>
      <c r="AF23" s="507"/>
      <c r="AG23" s="507"/>
      <c r="AH23" s="507"/>
      <c r="AI23" s="672"/>
      <c r="AJ23" s="507"/>
      <c r="AK23" s="507"/>
      <c r="AL23" s="507"/>
    </row>
    <row r="24" spans="2:38" s="446" customFormat="1" ht="17.25" customHeight="1">
      <c r="B24" s="440"/>
      <c r="N24" s="456"/>
      <c r="O24" s="456"/>
      <c r="P24" s="456"/>
      <c r="V24" s="456"/>
      <c r="AF24" s="507"/>
      <c r="AG24" s="507"/>
      <c r="AH24" s="507"/>
      <c r="AI24" s="672"/>
      <c r="AJ24" s="507"/>
      <c r="AK24" s="507"/>
      <c r="AL24" s="507"/>
    </row>
    <row r="25" spans="2:38" s="446" customFormat="1" ht="11.25">
      <c r="B25" s="664" t="s">
        <v>353</v>
      </c>
      <c r="H25" s="664" t="s">
        <v>358</v>
      </c>
      <c r="R25" s="446" t="s">
        <v>460</v>
      </c>
      <c r="Z25" s="458"/>
      <c r="AE25" s="527"/>
      <c r="AF25" s="507"/>
      <c r="AG25" s="507"/>
      <c r="AH25" s="507"/>
      <c r="AI25" s="672"/>
      <c r="AJ25" s="507"/>
      <c r="AK25" s="507"/>
      <c r="AL25" s="507"/>
    </row>
    <row r="26" spans="2:38" s="446" customFormat="1" ht="11.25">
      <c r="B26" s="664" t="s">
        <v>354</v>
      </c>
      <c r="H26" s="446" t="s">
        <v>452</v>
      </c>
      <c r="R26" s="446" t="s">
        <v>399</v>
      </c>
      <c r="AF26" s="507"/>
      <c r="AG26" s="507"/>
      <c r="AH26" s="507"/>
      <c r="AI26" s="672"/>
      <c r="AJ26" s="507"/>
      <c r="AK26" s="507"/>
      <c r="AL26" s="507"/>
    </row>
    <row r="27" spans="2:38" s="446" customFormat="1" ht="11.25">
      <c r="B27" s="664" t="s">
        <v>355</v>
      </c>
      <c r="H27" s="446" t="s">
        <v>453</v>
      </c>
      <c r="R27" s="446" t="s">
        <v>400</v>
      </c>
      <c r="AF27" s="507"/>
      <c r="AG27" s="507"/>
      <c r="AH27" s="507"/>
      <c r="AI27" s="672"/>
      <c r="AJ27" s="507"/>
      <c r="AK27" s="507"/>
      <c r="AL27" s="507"/>
    </row>
    <row r="28" spans="2:38" s="446" customFormat="1" ht="11.25">
      <c r="B28" s="446" t="s">
        <v>356</v>
      </c>
      <c r="H28" s="446" t="s">
        <v>357</v>
      </c>
      <c r="R28" s="446" t="s">
        <v>464</v>
      </c>
      <c r="AE28" s="527"/>
      <c r="AF28" s="507"/>
      <c r="AG28" s="507"/>
      <c r="AH28" s="507"/>
      <c r="AI28" s="672"/>
      <c r="AJ28" s="507"/>
      <c r="AK28" s="507"/>
      <c r="AL28" s="507"/>
    </row>
    <row r="29" spans="2:38" s="446" customFormat="1" ht="11.25">
      <c r="B29" s="664"/>
      <c r="R29" s="446" t="s">
        <v>465</v>
      </c>
      <c r="AF29" s="507"/>
      <c r="AG29" s="507"/>
      <c r="AH29" s="507"/>
      <c r="AI29" s="672"/>
      <c r="AJ29" s="507"/>
      <c r="AK29" s="507"/>
      <c r="AL29" s="507"/>
    </row>
    <row r="30" spans="32:38" s="446" customFormat="1" ht="11.25">
      <c r="AF30" s="507"/>
      <c r="AG30" s="507"/>
      <c r="AH30" s="507"/>
      <c r="AI30" s="507"/>
      <c r="AJ30" s="507"/>
      <c r="AK30" s="507"/>
      <c r="AL30" s="507"/>
    </row>
    <row r="31" spans="12:38" s="446" customFormat="1" ht="11.25">
      <c r="L31" s="865"/>
      <c r="AF31" s="507"/>
      <c r="AG31" s="507"/>
      <c r="AH31" s="507"/>
      <c r="AI31" s="507"/>
      <c r="AJ31" s="507"/>
      <c r="AK31" s="507"/>
      <c r="AL31" s="507"/>
    </row>
    <row r="32" spans="12:38" s="457" customFormat="1" ht="11.25">
      <c r="L32" s="446"/>
      <c r="X32" s="446"/>
      <c r="Y32" s="446"/>
      <c r="Z32" s="446"/>
      <c r="AA32" s="446"/>
      <c r="AB32" s="446"/>
      <c r="AC32" s="446"/>
      <c r="AD32" s="446"/>
      <c r="AE32" s="665"/>
      <c r="AF32" s="675"/>
      <c r="AG32" s="675"/>
      <c r="AH32" s="675"/>
      <c r="AI32" s="675"/>
      <c r="AJ32" s="675"/>
      <c r="AK32" s="675"/>
      <c r="AL32" s="675"/>
    </row>
  </sheetData>
  <sheetProtection/>
  <mergeCells count="18">
    <mergeCell ref="S5:V5"/>
    <mergeCell ref="Y5:AB5"/>
    <mergeCell ref="B1:F1"/>
    <mergeCell ref="B2:F2"/>
    <mergeCell ref="R1:AE1"/>
    <mergeCell ref="R2:AE2"/>
    <mergeCell ref="H1:O1"/>
    <mergeCell ref="H2:O2"/>
    <mergeCell ref="AG5:AI5"/>
    <mergeCell ref="AE5:AE6"/>
    <mergeCell ref="H6:I6"/>
    <mergeCell ref="A4:A6"/>
    <mergeCell ref="B4:F4"/>
    <mergeCell ref="H4:O4"/>
    <mergeCell ref="T4:AE4"/>
    <mergeCell ref="B5:F5"/>
    <mergeCell ref="H5:J5"/>
    <mergeCell ref="M5:O5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9" r:id="rId1"/>
  <colBreaks count="3" manualBreakCount="3">
    <brk id="7" max="65535" man="1"/>
    <brk id="15" max="65535" man="1"/>
    <brk id="31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/>
  </sheetPr>
  <dimension ref="A1:BN37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20.28125" style="0" customWidth="1"/>
    <col min="2" max="2" width="13.421875" style="0" customWidth="1"/>
    <col min="3" max="3" width="2.8515625" style="0" customWidth="1"/>
    <col min="5" max="5" width="1.57421875" style="0" customWidth="1"/>
    <col min="11" max="11" width="0.9921875" style="0" customWidth="1"/>
    <col min="12" max="12" width="2.140625" style="0" customWidth="1"/>
    <col min="14" max="14" width="1.7109375" style="0" customWidth="1"/>
    <col min="17" max="17" width="4.00390625" style="0" customWidth="1"/>
    <col min="18" max="18" width="10.7109375" style="0" customWidth="1"/>
    <col min="19" max="19" width="1.8515625" style="0" customWidth="1"/>
    <col min="21" max="21" width="3.7109375" style="0" customWidth="1"/>
    <col min="22" max="22" width="12.7109375" style="0" customWidth="1"/>
    <col min="27" max="27" width="0.85546875" style="0" customWidth="1"/>
    <col min="28" max="28" width="1.8515625" style="0" customWidth="1"/>
    <col min="30" max="30" width="0.71875" style="0" customWidth="1"/>
    <col min="34" max="34" width="11.421875" style="0" hidden="1" customWidth="1"/>
    <col min="37" max="37" width="1.421875" style="0" customWidth="1"/>
    <col min="38" max="38" width="2.421875" style="0" customWidth="1"/>
    <col min="39" max="39" width="0.42578125" style="0" customWidth="1"/>
    <col min="44" max="44" width="3.57421875" style="0" customWidth="1"/>
    <col min="45" max="45" width="11.140625" style="0" customWidth="1"/>
    <col min="46" max="46" width="0.71875" style="0" customWidth="1"/>
    <col min="47" max="47" width="3.57421875" style="0" customWidth="1"/>
    <col min="48" max="48" width="10.140625" style="0" customWidth="1"/>
    <col min="50" max="50" width="16.421875" style="0" customWidth="1"/>
    <col min="51" max="51" width="3.00390625" style="0" customWidth="1"/>
    <col min="53" max="53" width="2.57421875" style="0" customWidth="1"/>
    <col min="54" max="54" width="15.00390625" style="0" customWidth="1"/>
    <col min="55" max="55" width="24.140625" style="0" customWidth="1"/>
    <col min="56" max="56" width="8.28125" style="0" customWidth="1"/>
    <col min="57" max="57" width="0.71875" style="0" customWidth="1"/>
  </cols>
  <sheetData>
    <row r="1" spans="1:54" ht="12.75">
      <c r="A1" s="1036" t="s">
        <v>239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905"/>
      <c r="M1" s="1060" t="s">
        <v>466</v>
      </c>
      <c r="N1" s="1060"/>
      <c r="O1" s="1060"/>
      <c r="P1" s="1060"/>
      <c r="Q1" s="1060"/>
      <c r="R1" s="1060"/>
      <c r="S1" s="1060"/>
      <c r="T1" s="1060"/>
      <c r="U1" s="745"/>
      <c r="V1" s="1061" t="s">
        <v>466</v>
      </c>
      <c r="W1" s="1061"/>
      <c r="X1" s="1061"/>
      <c r="Y1" s="1061"/>
      <c r="Z1" s="1061"/>
      <c r="AA1" s="743"/>
      <c r="AB1" s="743"/>
      <c r="AC1" s="1060" t="s">
        <v>239</v>
      </c>
      <c r="AD1" s="1060"/>
      <c r="AE1" s="1060"/>
      <c r="AF1" s="1060"/>
      <c r="AG1" s="1060"/>
      <c r="AH1" s="1060"/>
      <c r="AI1" s="1060"/>
      <c r="AJ1" s="1060"/>
      <c r="AK1" s="752"/>
      <c r="AL1" s="745"/>
      <c r="AM1" s="745"/>
      <c r="AN1" s="1060" t="s">
        <v>239</v>
      </c>
      <c r="AO1" s="1060"/>
      <c r="AP1" s="1060"/>
      <c r="AQ1" s="1060"/>
      <c r="AR1" s="1060"/>
      <c r="AS1" s="1060"/>
      <c r="AT1" s="745"/>
      <c r="AU1" s="745"/>
      <c r="AV1" s="1060" t="s">
        <v>239</v>
      </c>
      <c r="AW1" s="1060"/>
      <c r="AX1" s="1060"/>
      <c r="AY1" s="1060"/>
      <c r="AZ1" s="1060"/>
      <c r="BA1" s="1060"/>
      <c r="BB1" s="1060"/>
    </row>
    <row r="2" spans="1:54" ht="23.25" customHeight="1">
      <c r="A2" s="1036" t="s">
        <v>393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 t="s">
        <v>394</v>
      </c>
      <c r="M2" s="1036"/>
      <c r="N2" s="1036"/>
      <c r="O2" s="1036"/>
      <c r="P2" s="1036"/>
      <c r="Q2" s="1036"/>
      <c r="R2" s="1036"/>
      <c r="S2" s="1036"/>
      <c r="T2" s="1036"/>
      <c r="U2" s="1036"/>
      <c r="V2" s="1036" t="s">
        <v>394</v>
      </c>
      <c r="W2" s="1036"/>
      <c r="X2" s="1036"/>
      <c r="Y2" s="1036"/>
      <c r="Z2" s="1036"/>
      <c r="AA2" s="744"/>
      <c r="AB2" s="744"/>
      <c r="AC2" s="1036" t="s">
        <v>394</v>
      </c>
      <c r="AD2" s="1036"/>
      <c r="AE2" s="1036"/>
      <c r="AF2" s="1036"/>
      <c r="AG2" s="1036"/>
      <c r="AH2" s="1036"/>
      <c r="AI2" s="1036"/>
      <c r="AJ2" s="1036"/>
      <c r="AK2" s="744"/>
      <c r="AL2" s="733"/>
      <c r="AM2" s="744"/>
      <c r="AN2" s="1036" t="s">
        <v>394</v>
      </c>
      <c r="AO2" s="1036"/>
      <c r="AP2" s="1036"/>
      <c r="AQ2" s="1036"/>
      <c r="AR2" s="1036"/>
      <c r="AS2" s="1036"/>
      <c r="AT2" s="1036"/>
      <c r="AU2" s="1036" t="s">
        <v>394</v>
      </c>
      <c r="AV2" s="1036"/>
      <c r="AW2" s="1036"/>
      <c r="AX2" s="1036"/>
      <c r="AY2" s="1036"/>
      <c r="AZ2" s="1036"/>
      <c r="BA2" s="1036"/>
      <c r="BB2" s="1036"/>
    </row>
    <row r="3" spans="1:54" ht="13.5" thickBot="1">
      <c r="A3" s="676"/>
      <c r="B3" s="676"/>
      <c r="C3" s="676"/>
      <c r="D3" s="676"/>
      <c r="E3" s="676"/>
      <c r="F3" s="676"/>
      <c r="G3" s="676"/>
      <c r="H3" s="676"/>
      <c r="I3" s="676"/>
      <c r="J3" s="677" t="s">
        <v>10</v>
      </c>
      <c r="K3" s="678"/>
      <c r="L3" s="678"/>
      <c r="M3" s="676"/>
      <c r="N3" s="676"/>
      <c r="O3" s="679"/>
      <c r="P3" s="679"/>
      <c r="Q3" s="679"/>
      <c r="R3" s="679"/>
      <c r="S3" s="679"/>
      <c r="T3" s="677" t="s">
        <v>10</v>
      </c>
      <c r="U3" s="679"/>
      <c r="V3" s="680"/>
      <c r="W3" s="680"/>
      <c r="X3" s="680"/>
      <c r="Y3" s="680"/>
      <c r="Z3" s="677" t="s">
        <v>10</v>
      </c>
      <c r="AA3" s="680"/>
      <c r="AB3" s="680"/>
      <c r="AC3" s="678"/>
      <c r="AD3" s="678"/>
      <c r="AE3" s="681"/>
      <c r="AF3" s="681"/>
      <c r="AG3" s="681"/>
      <c r="AH3" s="681"/>
      <c r="AI3" s="681"/>
      <c r="AJ3" s="677" t="s">
        <v>10</v>
      </c>
      <c r="AK3" s="678"/>
      <c r="AL3" s="678"/>
      <c r="AM3" s="681"/>
      <c r="AN3" s="681"/>
      <c r="AO3" s="681"/>
      <c r="AP3" s="681"/>
      <c r="AQ3" s="681"/>
      <c r="AR3" s="681"/>
      <c r="AS3" s="677" t="s">
        <v>10</v>
      </c>
      <c r="AT3" s="676"/>
      <c r="AU3" s="676"/>
      <c r="AV3" s="676"/>
      <c r="AW3" s="676"/>
      <c r="AX3" s="676"/>
      <c r="AY3" s="676"/>
      <c r="AZ3" s="676"/>
      <c r="BA3" s="676"/>
      <c r="BB3" s="677" t="s">
        <v>10</v>
      </c>
    </row>
    <row r="4" spans="1:54" ht="13.5" thickTop="1">
      <c r="A4" s="1062" t="s">
        <v>49</v>
      </c>
      <c r="B4" s="1057" t="s">
        <v>298</v>
      </c>
      <c r="C4" s="1057"/>
      <c r="D4" s="1057"/>
      <c r="E4" s="1057"/>
      <c r="F4" s="1057"/>
      <c r="G4" s="1057"/>
      <c r="H4" s="1057"/>
      <c r="I4" s="1057"/>
      <c r="J4" s="1057"/>
      <c r="K4" s="1057"/>
      <c r="L4" s="682"/>
      <c r="M4" s="1057" t="s">
        <v>298</v>
      </c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696"/>
      <c r="AC4" s="1057" t="s">
        <v>298</v>
      </c>
      <c r="AD4" s="1057"/>
      <c r="AE4" s="1057"/>
      <c r="AF4" s="1057"/>
      <c r="AG4" s="1057"/>
      <c r="AH4" s="1057"/>
      <c r="AI4" s="1057"/>
      <c r="AJ4" s="1057"/>
      <c r="AK4" s="1057"/>
      <c r="AL4" s="1057"/>
      <c r="AM4" s="696"/>
      <c r="AN4" s="1057" t="s">
        <v>298</v>
      </c>
      <c r="AO4" s="1057"/>
      <c r="AP4" s="1057"/>
      <c r="AQ4" s="1057"/>
      <c r="AR4" s="1057"/>
      <c r="AS4" s="1057"/>
      <c r="AT4" s="696"/>
      <c r="AU4" s="1057" t="s">
        <v>298</v>
      </c>
      <c r="AV4" s="1057"/>
      <c r="AW4" s="1057"/>
      <c r="AX4" s="1057"/>
      <c r="AY4" s="1057"/>
      <c r="AZ4" s="1057"/>
      <c r="BA4" s="1057"/>
      <c r="BB4" s="1057"/>
    </row>
    <row r="5" spans="1:54" ht="67.5" customHeight="1">
      <c r="A5" s="1063"/>
      <c r="B5" s="436" t="s">
        <v>299</v>
      </c>
      <c r="C5" s="683"/>
      <c r="D5" s="436" t="s">
        <v>300</v>
      </c>
      <c r="E5" s="683"/>
      <c r="F5" s="1065" t="s">
        <v>359</v>
      </c>
      <c r="G5" s="1065"/>
      <c r="H5" s="1065"/>
      <c r="I5" s="1065"/>
      <c r="J5" s="1065"/>
      <c r="K5" s="683"/>
      <c r="L5" s="683"/>
      <c r="M5" s="683" t="s">
        <v>348</v>
      </c>
      <c r="N5" s="683"/>
      <c r="O5" s="1065" t="s">
        <v>360</v>
      </c>
      <c r="P5" s="1065"/>
      <c r="Q5" s="1065"/>
      <c r="R5" s="1065"/>
      <c r="S5" s="683"/>
      <c r="T5" s="683" t="s">
        <v>467</v>
      </c>
      <c r="U5" s="683"/>
      <c r="V5" s="1058" t="s">
        <v>301</v>
      </c>
      <c r="W5" s="1058"/>
      <c r="X5" s="1058"/>
      <c r="Y5" s="1058"/>
      <c r="Z5" s="1058"/>
      <c r="AA5" s="684"/>
      <c r="AB5" s="683"/>
      <c r="AC5" s="683" t="s">
        <v>361</v>
      </c>
      <c r="AD5" s="683"/>
      <c r="AE5" s="1065" t="s">
        <v>352</v>
      </c>
      <c r="AF5" s="1065"/>
      <c r="AG5" s="1065"/>
      <c r="AH5" s="1065"/>
      <c r="AI5" s="1065"/>
      <c r="AJ5" s="1065"/>
      <c r="AK5" s="683"/>
      <c r="AL5" s="683"/>
      <c r="AN5" s="1065" t="s">
        <v>362</v>
      </c>
      <c r="AO5" s="1065"/>
      <c r="AP5" s="1065"/>
      <c r="AQ5" s="1065"/>
      <c r="AR5" s="683"/>
      <c r="AS5" s="436" t="s">
        <v>363</v>
      </c>
      <c r="AT5" s="683"/>
      <c r="AU5" s="683"/>
      <c r="AV5" s="1066" t="s">
        <v>364</v>
      </c>
      <c r="AW5" s="1066"/>
      <c r="AX5" s="685"/>
      <c r="AY5" s="686"/>
      <c r="AZ5" s="1066" t="s">
        <v>302</v>
      </c>
      <c r="BA5" s="683"/>
      <c r="BB5" s="1066" t="s">
        <v>13</v>
      </c>
    </row>
    <row r="6" spans="1:54" ht="22.5">
      <c r="A6" s="1064"/>
      <c r="B6" s="435" t="s">
        <v>303</v>
      </c>
      <c r="C6" s="501"/>
      <c r="D6" s="435" t="s">
        <v>304</v>
      </c>
      <c r="E6" s="501"/>
      <c r="F6" s="435" t="s">
        <v>305</v>
      </c>
      <c r="G6" s="502" t="s">
        <v>306</v>
      </c>
      <c r="H6" s="435" t="s">
        <v>308</v>
      </c>
      <c r="I6" s="435" t="s">
        <v>309</v>
      </c>
      <c r="J6" s="435" t="s">
        <v>310</v>
      </c>
      <c r="K6" s="436"/>
      <c r="L6" s="436"/>
      <c r="M6" s="436" t="s">
        <v>311</v>
      </c>
      <c r="N6" s="501"/>
      <c r="O6" s="435" t="s">
        <v>312</v>
      </c>
      <c r="P6" s="435" t="s">
        <v>313</v>
      </c>
      <c r="Q6" s="435"/>
      <c r="R6" s="435" t="s">
        <v>310</v>
      </c>
      <c r="S6" s="501"/>
      <c r="T6" s="436" t="s">
        <v>315</v>
      </c>
      <c r="U6" s="436"/>
      <c r="V6" s="503" t="s">
        <v>316</v>
      </c>
      <c r="W6" s="435" t="s">
        <v>454</v>
      </c>
      <c r="X6" s="435" t="s">
        <v>455</v>
      </c>
      <c r="Y6" s="435" t="s">
        <v>271</v>
      </c>
      <c r="Z6" s="435" t="s">
        <v>310</v>
      </c>
      <c r="AA6" s="436"/>
      <c r="AB6" s="683"/>
      <c r="AC6" s="504" t="s">
        <v>319</v>
      </c>
      <c r="AD6" s="497"/>
      <c r="AE6" s="435" t="s">
        <v>320</v>
      </c>
      <c r="AF6" s="502" t="s">
        <v>321</v>
      </c>
      <c r="AG6" s="502" t="s">
        <v>322</v>
      </c>
      <c r="AH6" s="502"/>
      <c r="AI6" s="436" t="s">
        <v>271</v>
      </c>
      <c r="AJ6" s="435" t="s">
        <v>310</v>
      </c>
      <c r="AK6" s="436"/>
      <c r="AL6" s="436"/>
      <c r="AM6" s="436"/>
      <c r="AN6" s="436" t="s">
        <v>323</v>
      </c>
      <c r="AO6" s="436" t="s">
        <v>324</v>
      </c>
      <c r="AP6" s="436" t="s">
        <v>271</v>
      </c>
      <c r="AQ6" s="436" t="s">
        <v>310</v>
      </c>
      <c r="AR6" s="501"/>
      <c r="AS6" s="436" t="s">
        <v>325</v>
      </c>
      <c r="AT6" s="436"/>
      <c r="AU6" s="436"/>
      <c r="AV6" s="436" t="s">
        <v>326</v>
      </c>
      <c r="AW6" s="436" t="s">
        <v>459</v>
      </c>
      <c r="AX6" s="436" t="s">
        <v>310</v>
      </c>
      <c r="AY6" s="501"/>
      <c r="AZ6" s="1064"/>
      <c r="BA6" s="501"/>
      <c r="BB6" s="1064"/>
    </row>
    <row r="7" spans="1:54" ht="12.75">
      <c r="A7" s="267" t="s">
        <v>14</v>
      </c>
      <c r="B7" s="940">
        <v>1304.38</v>
      </c>
      <c r="C7" s="940"/>
      <c r="D7" s="940">
        <v>50518.46</v>
      </c>
      <c r="E7" s="267"/>
      <c r="F7" s="271">
        <v>1220</v>
      </c>
      <c r="G7" s="271">
        <v>0</v>
      </c>
      <c r="H7" s="271">
        <v>0</v>
      </c>
      <c r="I7" s="271">
        <v>0</v>
      </c>
      <c r="J7" s="687">
        <f aca="true" t="shared" si="0" ref="J7:J21">SUM(F7:I7)</f>
        <v>1220</v>
      </c>
      <c r="K7" s="900"/>
      <c r="L7" s="900"/>
      <c r="M7" s="687">
        <v>0</v>
      </c>
      <c r="N7" s="687"/>
      <c r="O7" s="688">
        <v>0</v>
      </c>
      <c r="P7" s="688">
        <v>0</v>
      </c>
      <c r="Q7" s="688"/>
      <c r="R7" s="688">
        <f aca="true" t="shared" si="1" ref="R7:R21">SUM(O7:P7)</f>
        <v>0</v>
      </c>
      <c r="S7" s="688"/>
      <c r="T7" s="688">
        <v>0</v>
      </c>
      <c r="U7" s="688"/>
      <c r="V7" s="688">
        <v>415.25</v>
      </c>
      <c r="W7" s="688">
        <v>2460.3599999999997</v>
      </c>
      <c r="X7" s="688">
        <v>4661.25</v>
      </c>
      <c r="Y7" s="688">
        <v>53.17</v>
      </c>
      <c r="Z7" s="687">
        <f aca="true" t="shared" si="2" ref="Z7:Z21">Y7+X7+W7+V7</f>
        <v>7590.03</v>
      </c>
      <c r="AA7" s="687"/>
      <c r="AB7" s="687"/>
      <c r="AC7" s="942">
        <v>108389.17</v>
      </c>
      <c r="AD7" s="942"/>
      <c r="AE7" s="687">
        <v>0</v>
      </c>
      <c r="AF7" s="687">
        <v>0</v>
      </c>
      <c r="AG7" s="687">
        <v>0</v>
      </c>
      <c r="AH7" s="687"/>
      <c r="AI7" s="687">
        <v>69.12</v>
      </c>
      <c r="AJ7" s="687">
        <f aca="true" t="shared" si="3" ref="AJ7:AJ20">SUM(AI7+AG7+AF7+AE7)</f>
        <v>69.12</v>
      </c>
      <c r="AK7" s="687"/>
      <c r="AL7" s="687"/>
      <c r="AM7" s="687"/>
      <c r="AN7" s="687">
        <v>93483.23000000001</v>
      </c>
      <c r="AO7" s="687">
        <v>34727.509999999995</v>
      </c>
      <c r="AP7" s="687">
        <v>2495.77</v>
      </c>
      <c r="AQ7" s="687">
        <f aca="true" t="shared" si="4" ref="AQ7:AQ21">SUM(AN7:AP7)</f>
        <v>130706.51000000001</v>
      </c>
      <c r="AR7" s="687"/>
      <c r="AS7" s="687">
        <v>5124.7</v>
      </c>
      <c r="AT7" s="687"/>
      <c r="AU7" s="687"/>
      <c r="AV7" s="687">
        <v>0</v>
      </c>
      <c r="AW7" s="687">
        <v>0</v>
      </c>
      <c r="AX7" s="687">
        <f aca="true" t="shared" si="5" ref="AX7:AX21">AW7+AV7</f>
        <v>0</v>
      </c>
      <c r="AY7" s="687"/>
      <c r="AZ7" s="687">
        <v>5341.27</v>
      </c>
      <c r="BA7" s="687"/>
      <c r="BB7" s="943">
        <f aca="true" t="shared" si="6" ref="BB7:BB21">AZ7+AX7+AS7+AQ7+AJ7+AC7+Z7+T7+R7+M7+J7+D7+B7</f>
        <v>310263.64</v>
      </c>
    </row>
    <row r="8" spans="1:54" ht="12.75">
      <c r="A8" s="267" t="s">
        <v>15</v>
      </c>
      <c r="B8" s="940">
        <v>512.7</v>
      </c>
      <c r="C8" s="940"/>
      <c r="D8" s="940">
        <v>15004.509999999998</v>
      </c>
      <c r="E8" s="267"/>
      <c r="F8" s="271">
        <v>487</v>
      </c>
      <c r="G8" s="271">
        <v>0</v>
      </c>
      <c r="H8" s="271">
        <v>0</v>
      </c>
      <c r="I8" s="271">
        <v>0</v>
      </c>
      <c r="J8" s="687">
        <f t="shared" si="0"/>
        <v>487</v>
      </c>
      <c r="K8" s="900"/>
      <c r="L8" s="900"/>
      <c r="M8" s="687">
        <v>0</v>
      </c>
      <c r="N8" s="687"/>
      <c r="O8" s="688">
        <v>0</v>
      </c>
      <c r="P8" s="688">
        <v>0</v>
      </c>
      <c r="Q8" s="688"/>
      <c r="R8" s="688">
        <f t="shared" si="1"/>
        <v>0</v>
      </c>
      <c r="S8" s="688"/>
      <c r="T8" s="688">
        <v>0</v>
      </c>
      <c r="U8" s="688"/>
      <c r="V8" s="688">
        <v>5238.570000000001</v>
      </c>
      <c r="W8" s="688">
        <v>1342.8500000000001</v>
      </c>
      <c r="X8" s="688">
        <v>2047.71</v>
      </c>
      <c r="Y8" s="688">
        <v>15.59</v>
      </c>
      <c r="Z8" s="687">
        <f t="shared" si="2"/>
        <v>8644.720000000001</v>
      </c>
      <c r="AA8" s="687"/>
      <c r="AB8" s="687"/>
      <c r="AC8" s="942">
        <v>0</v>
      </c>
      <c r="AD8" s="942"/>
      <c r="AE8" s="687">
        <v>2.37</v>
      </c>
      <c r="AF8" s="687">
        <v>0</v>
      </c>
      <c r="AG8" s="687">
        <v>0</v>
      </c>
      <c r="AH8" s="687"/>
      <c r="AI8" s="687">
        <v>0</v>
      </c>
      <c r="AJ8" s="687">
        <f t="shared" si="3"/>
        <v>2.37</v>
      </c>
      <c r="AK8" s="687"/>
      <c r="AL8" s="687"/>
      <c r="AM8" s="687"/>
      <c r="AN8" s="687">
        <v>12921.589999999998</v>
      </c>
      <c r="AO8" s="687">
        <v>1690.71</v>
      </c>
      <c r="AP8" s="687">
        <v>304.95</v>
      </c>
      <c r="AQ8" s="687">
        <f t="shared" si="4"/>
        <v>14917.25</v>
      </c>
      <c r="AR8" s="687"/>
      <c r="AS8" s="687">
        <v>2234.24</v>
      </c>
      <c r="AT8" s="687"/>
      <c r="AU8" s="687"/>
      <c r="AV8" s="687">
        <v>0</v>
      </c>
      <c r="AW8" s="687">
        <v>0</v>
      </c>
      <c r="AX8" s="687">
        <f t="shared" si="5"/>
        <v>0</v>
      </c>
      <c r="AY8" s="687"/>
      <c r="AZ8" s="687">
        <v>1666.54</v>
      </c>
      <c r="BA8" s="687"/>
      <c r="BB8" s="943">
        <f t="shared" si="6"/>
        <v>43469.329999999994</v>
      </c>
    </row>
    <row r="9" spans="1:54" ht="12.75">
      <c r="A9" s="267" t="s">
        <v>16</v>
      </c>
      <c r="B9" s="940">
        <v>1567.3100000000002</v>
      </c>
      <c r="C9" s="940"/>
      <c r="D9" s="940">
        <v>49248.43</v>
      </c>
      <c r="E9" s="267"/>
      <c r="F9" s="271">
        <v>1583</v>
      </c>
      <c r="G9" s="271">
        <v>0</v>
      </c>
      <c r="H9" s="271">
        <v>11.32</v>
      </c>
      <c r="I9" s="271">
        <v>0</v>
      </c>
      <c r="J9" s="687">
        <f t="shared" si="0"/>
        <v>1594.32</v>
      </c>
      <c r="K9" s="900"/>
      <c r="L9" s="900"/>
      <c r="M9" s="687">
        <v>0</v>
      </c>
      <c r="N9" s="687"/>
      <c r="O9" s="688">
        <v>0</v>
      </c>
      <c r="P9" s="688">
        <v>66.9</v>
      </c>
      <c r="Q9" s="688"/>
      <c r="R9" s="688">
        <f t="shared" si="1"/>
        <v>66.9</v>
      </c>
      <c r="S9" s="688"/>
      <c r="T9" s="688">
        <v>0</v>
      </c>
      <c r="U9" s="688"/>
      <c r="V9" s="688">
        <v>16726.65</v>
      </c>
      <c r="W9" s="688">
        <v>2775.15</v>
      </c>
      <c r="X9" s="688">
        <v>15369.5</v>
      </c>
      <c r="Y9" s="688">
        <v>8495.46</v>
      </c>
      <c r="Z9" s="687">
        <f t="shared" si="2"/>
        <v>43366.76</v>
      </c>
      <c r="AA9" s="687"/>
      <c r="AB9" s="687"/>
      <c r="AC9" s="942">
        <v>0</v>
      </c>
      <c r="AD9" s="942"/>
      <c r="AE9" s="687">
        <v>18358.39</v>
      </c>
      <c r="AF9" s="687">
        <v>12269.09</v>
      </c>
      <c r="AG9" s="687">
        <v>0</v>
      </c>
      <c r="AH9" s="687"/>
      <c r="AI9" s="687">
        <v>0</v>
      </c>
      <c r="AJ9" s="687">
        <f t="shared" si="3"/>
        <v>30627.48</v>
      </c>
      <c r="AK9" s="687"/>
      <c r="AL9" s="687"/>
      <c r="AM9" s="687"/>
      <c r="AN9" s="687">
        <v>30445.55</v>
      </c>
      <c r="AO9" s="687">
        <v>13339.750000000002</v>
      </c>
      <c r="AP9" s="687">
        <v>394.54999999999995</v>
      </c>
      <c r="AQ9" s="687">
        <f t="shared" si="4"/>
        <v>44179.850000000006</v>
      </c>
      <c r="AR9" s="687"/>
      <c r="AS9" s="687">
        <v>6921.41</v>
      </c>
      <c r="AT9" s="687"/>
      <c r="AU9" s="687"/>
      <c r="AV9" s="687">
        <v>0</v>
      </c>
      <c r="AW9" s="687">
        <v>0</v>
      </c>
      <c r="AX9" s="687">
        <f t="shared" si="5"/>
        <v>0</v>
      </c>
      <c r="AY9" s="687"/>
      <c r="AZ9" s="687">
        <v>2431.69</v>
      </c>
      <c r="BA9" s="687"/>
      <c r="BB9" s="943">
        <f t="shared" si="6"/>
        <v>180004.15</v>
      </c>
    </row>
    <row r="10" spans="1:54" ht="12.75">
      <c r="A10" s="267" t="s">
        <v>17</v>
      </c>
      <c r="B10" s="940">
        <v>215.78</v>
      </c>
      <c r="C10" s="940"/>
      <c r="D10" s="940">
        <v>5099.9</v>
      </c>
      <c r="E10" s="267"/>
      <c r="F10" s="271">
        <v>301</v>
      </c>
      <c r="G10" s="271">
        <v>0</v>
      </c>
      <c r="H10" s="271">
        <v>0</v>
      </c>
      <c r="I10" s="271">
        <v>0</v>
      </c>
      <c r="J10" s="687">
        <f t="shared" si="0"/>
        <v>301</v>
      </c>
      <c r="K10" s="900"/>
      <c r="L10" s="900"/>
      <c r="M10" s="687">
        <v>0</v>
      </c>
      <c r="N10" s="687"/>
      <c r="O10" s="688">
        <v>0</v>
      </c>
      <c r="P10" s="688">
        <v>0</v>
      </c>
      <c r="Q10" s="688"/>
      <c r="R10" s="688">
        <f t="shared" si="1"/>
        <v>0</v>
      </c>
      <c r="S10" s="688"/>
      <c r="T10" s="688">
        <v>0</v>
      </c>
      <c r="U10" s="688"/>
      <c r="V10" s="688">
        <v>1292.9099999999999</v>
      </c>
      <c r="W10" s="688">
        <v>838</v>
      </c>
      <c r="X10" s="688">
        <v>505.92</v>
      </c>
      <c r="Y10" s="688">
        <v>18.17</v>
      </c>
      <c r="Z10" s="687">
        <f t="shared" si="2"/>
        <v>2655</v>
      </c>
      <c r="AA10" s="687"/>
      <c r="AB10" s="687"/>
      <c r="AC10" s="942">
        <v>0</v>
      </c>
      <c r="AD10" s="942"/>
      <c r="AE10" s="687">
        <v>0</v>
      </c>
      <c r="AF10" s="687">
        <v>0</v>
      </c>
      <c r="AG10" s="687">
        <v>0</v>
      </c>
      <c r="AH10" s="687"/>
      <c r="AI10" s="687">
        <v>0</v>
      </c>
      <c r="AJ10" s="687">
        <f t="shared" si="3"/>
        <v>0</v>
      </c>
      <c r="AK10" s="687"/>
      <c r="AL10" s="687"/>
      <c r="AM10" s="687"/>
      <c r="AN10" s="687">
        <v>5626.32</v>
      </c>
      <c r="AO10" s="687">
        <v>343.37</v>
      </c>
      <c r="AP10" s="687">
        <v>20</v>
      </c>
      <c r="AQ10" s="687">
        <f t="shared" si="4"/>
        <v>5989.69</v>
      </c>
      <c r="AR10" s="687"/>
      <c r="AS10" s="687">
        <v>902.55</v>
      </c>
      <c r="AT10" s="687"/>
      <c r="AU10" s="687"/>
      <c r="AV10" s="687">
        <v>0</v>
      </c>
      <c r="AW10" s="687">
        <v>0</v>
      </c>
      <c r="AX10" s="687">
        <f t="shared" si="5"/>
        <v>0</v>
      </c>
      <c r="AY10" s="687"/>
      <c r="AZ10" s="687">
        <v>230.08</v>
      </c>
      <c r="BA10" s="687"/>
      <c r="BB10" s="943">
        <f t="shared" si="6"/>
        <v>15394</v>
      </c>
    </row>
    <row r="11" spans="1:54" ht="12.75">
      <c r="A11" s="267" t="s">
        <v>18</v>
      </c>
      <c r="B11" s="940">
        <v>118.31</v>
      </c>
      <c r="C11" s="940"/>
      <c r="D11" s="940">
        <v>3093.8900000000003</v>
      </c>
      <c r="E11" s="267"/>
      <c r="F11" s="271">
        <v>261</v>
      </c>
      <c r="G11" s="271">
        <v>0</v>
      </c>
      <c r="H11" s="271">
        <v>0</v>
      </c>
      <c r="I11" s="271">
        <v>0</v>
      </c>
      <c r="J11" s="687">
        <f t="shared" si="0"/>
        <v>261</v>
      </c>
      <c r="K11" s="900"/>
      <c r="L11" s="900"/>
      <c r="M11" s="687">
        <v>0</v>
      </c>
      <c r="N11" s="687"/>
      <c r="O11" s="688">
        <v>0</v>
      </c>
      <c r="P11" s="688">
        <v>0</v>
      </c>
      <c r="Q11" s="688"/>
      <c r="R11" s="688">
        <f t="shared" si="1"/>
        <v>0</v>
      </c>
      <c r="S11" s="688"/>
      <c r="T11" s="688">
        <v>0</v>
      </c>
      <c r="U11" s="688"/>
      <c r="V11" s="688">
        <v>2775.46</v>
      </c>
      <c r="W11" s="688">
        <v>884.5699999999999</v>
      </c>
      <c r="X11" s="688">
        <v>382.17</v>
      </c>
      <c r="Y11" s="688">
        <v>0</v>
      </c>
      <c r="Z11" s="687">
        <f t="shared" si="2"/>
        <v>4042.2</v>
      </c>
      <c r="AA11" s="687"/>
      <c r="AB11" s="687"/>
      <c r="AC11" s="942">
        <v>0</v>
      </c>
      <c r="AD11" s="942"/>
      <c r="AE11" s="687">
        <v>0</v>
      </c>
      <c r="AF11" s="687">
        <v>0</v>
      </c>
      <c r="AG11" s="687">
        <v>0</v>
      </c>
      <c r="AH11" s="687"/>
      <c r="AI11" s="687">
        <v>0</v>
      </c>
      <c r="AJ11" s="687">
        <f t="shared" si="3"/>
        <v>0</v>
      </c>
      <c r="AK11" s="687"/>
      <c r="AL11" s="687"/>
      <c r="AM11" s="687"/>
      <c r="AN11" s="687">
        <v>5331.65</v>
      </c>
      <c r="AO11" s="687">
        <v>1555.3</v>
      </c>
      <c r="AP11" s="687">
        <v>0</v>
      </c>
      <c r="AQ11" s="687">
        <f t="shared" si="4"/>
        <v>6886.95</v>
      </c>
      <c r="AR11" s="687"/>
      <c r="AS11" s="687">
        <v>536.62</v>
      </c>
      <c r="AT11" s="687"/>
      <c r="AU11" s="687"/>
      <c r="AV11" s="687">
        <v>0</v>
      </c>
      <c r="AW11" s="687">
        <v>0</v>
      </c>
      <c r="AX11" s="687">
        <f t="shared" si="5"/>
        <v>0</v>
      </c>
      <c r="AY11" s="687"/>
      <c r="AZ11" s="687">
        <v>131.09</v>
      </c>
      <c r="BA11" s="687"/>
      <c r="BB11" s="943">
        <f t="shared" si="6"/>
        <v>15070.06</v>
      </c>
    </row>
    <row r="12" spans="1:54" ht="12.75">
      <c r="A12" s="267" t="s">
        <v>19</v>
      </c>
      <c r="B12" s="940">
        <v>1568.03</v>
      </c>
      <c r="C12" s="940"/>
      <c r="D12" s="940">
        <v>1845.85</v>
      </c>
      <c r="E12" s="267"/>
      <c r="F12" s="271">
        <v>47</v>
      </c>
      <c r="G12" s="271">
        <v>0</v>
      </c>
      <c r="H12" s="271">
        <v>0</v>
      </c>
      <c r="I12" s="271">
        <v>0</v>
      </c>
      <c r="J12" s="687">
        <f t="shared" si="0"/>
        <v>47</v>
      </c>
      <c r="K12" s="900"/>
      <c r="L12" s="900"/>
      <c r="M12" s="687">
        <v>0</v>
      </c>
      <c r="N12" s="687"/>
      <c r="O12" s="688">
        <v>0</v>
      </c>
      <c r="P12" s="688">
        <v>0</v>
      </c>
      <c r="Q12" s="688"/>
      <c r="R12" s="688">
        <f t="shared" si="1"/>
        <v>0</v>
      </c>
      <c r="S12" s="688"/>
      <c r="T12" s="688">
        <v>0</v>
      </c>
      <c r="U12" s="688"/>
      <c r="V12" s="688">
        <v>1844.1499999999999</v>
      </c>
      <c r="W12" s="688">
        <v>851.92</v>
      </c>
      <c r="X12" s="688">
        <v>172.98</v>
      </c>
      <c r="Y12" s="688">
        <v>0</v>
      </c>
      <c r="Z12" s="687">
        <f t="shared" si="2"/>
        <v>2869.0499999999997</v>
      </c>
      <c r="AA12" s="687"/>
      <c r="AB12" s="687"/>
      <c r="AC12" s="942">
        <v>0</v>
      </c>
      <c r="AD12" s="942"/>
      <c r="AE12" s="687">
        <v>0</v>
      </c>
      <c r="AF12" s="687">
        <v>0</v>
      </c>
      <c r="AG12" s="687">
        <v>0</v>
      </c>
      <c r="AH12" s="687"/>
      <c r="AI12" s="687">
        <v>0</v>
      </c>
      <c r="AJ12" s="687">
        <f t="shared" si="3"/>
        <v>0</v>
      </c>
      <c r="AK12" s="687"/>
      <c r="AL12" s="687"/>
      <c r="AM12" s="687"/>
      <c r="AN12" s="687">
        <v>1015.38</v>
      </c>
      <c r="AO12" s="687">
        <v>263.37</v>
      </c>
      <c r="AP12" s="687">
        <v>0</v>
      </c>
      <c r="AQ12" s="687">
        <f t="shared" si="4"/>
        <v>1278.75</v>
      </c>
      <c r="AR12" s="687"/>
      <c r="AS12" s="687">
        <v>250.19</v>
      </c>
      <c r="AT12" s="687"/>
      <c r="AU12" s="687"/>
      <c r="AV12" s="687">
        <v>0</v>
      </c>
      <c r="AW12" s="687">
        <v>0</v>
      </c>
      <c r="AX12" s="687">
        <f t="shared" si="5"/>
        <v>0</v>
      </c>
      <c r="AY12" s="687"/>
      <c r="AZ12" s="687">
        <v>35.92</v>
      </c>
      <c r="BA12" s="687"/>
      <c r="BB12" s="943">
        <f t="shared" si="6"/>
        <v>7894.79</v>
      </c>
    </row>
    <row r="13" spans="1:54" ht="12.75">
      <c r="A13" s="689" t="s">
        <v>20</v>
      </c>
      <c r="B13" s="940">
        <v>0</v>
      </c>
      <c r="C13" s="940"/>
      <c r="D13" s="940">
        <v>6546.99</v>
      </c>
      <c r="E13" s="689"/>
      <c r="F13" s="271">
        <v>291</v>
      </c>
      <c r="G13" s="271">
        <v>0</v>
      </c>
      <c r="H13" s="271">
        <v>2.45</v>
      </c>
      <c r="I13" s="271">
        <v>0</v>
      </c>
      <c r="J13" s="687">
        <f t="shared" si="0"/>
        <v>293.45</v>
      </c>
      <c r="K13" s="900"/>
      <c r="L13" s="900"/>
      <c r="M13" s="687">
        <v>0</v>
      </c>
      <c r="N13" s="687"/>
      <c r="O13" s="688">
        <v>460</v>
      </c>
      <c r="P13" s="688">
        <v>0</v>
      </c>
      <c r="Q13" s="688"/>
      <c r="R13" s="688">
        <f t="shared" si="1"/>
        <v>460</v>
      </c>
      <c r="S13" s="688"/>
      <c r="T13" s="688">
        <v>0</v>
      </c>
      <c r="U13" s="688"/>
      <c r="V13" s="688">
        <v>3243.5</v>
      </c>
      <c r="W13" s="688">
        <v>1167.5</v>
      </c>
      <c r="X13" s="688">
        <v>2289.04</v>
      </c>
      <c r="Y13" s="688">
        <v>76.59</v>
      </c>
      <c r="Z13" s="687">
        <f t="shared" si="2"/>
        <v>6776.63</v>
      </c>
      <c r="AA13" s="687"/>
      <c r="AB13" s="687"/>
      <c r="AC13" s="942">
        <v>0</v>
      </c>
      <c r="AD13" s="942"/>
      <c r="AE13" s="687">
        <v>0</v>
      </c>
      <c r="AF13" s="687">
        <v>0</v>
      </c>
      <c r="AG13" s="687">
        <v>0</v>
      </c>
      <c r="AH13" s="687"/>
      <c r="AI13" s="687">
        <v>0</v>
      </c>
      <c r="AJ13" s="687">
        <f t="shared" si="3"/>
        <v>0</v>
      </c>
      <c r="AK13" s="687"/>
      <c r="AL13" s="687"/>
      <c r="AM13" s="687"/>
      <c r="AN13" s="687">
        <v>4825.1</v>
      </c>
      <c r="AO13" s="687">
        <v>1689.3700000000001</v>
      </c>
      <c r="AP13" s="687">
        <v>34.519999999999996</v>
      </c>
      <c r="AQ13" s="687">
        <f t="shared" si="4"/>
        <v>6548.990000000001</v>
      </c>
      <c r="AR13" s="687"/>
      <c r="AS13" s="687">
        <v>1227.52</v>
      </c>
      <c r="AT13" s="944"/>
      <c r="AU13" s="944"/>
      <c r="AV13" s="687">
        <v>0</v>
      </c>
      <c r="AW13" s="687">
        <v>0</v>
      </c>
      <c r="AX13" s="687">
        <f t="shared" si="5"/>
        <v>0</v>
      </c>
      <c r="AY13" s="687"/>
      <c r="AZ13" s="687">
        <v>533.77</v>
      </c>
      <c r="BA13" s="944"/>
      <c r="BB13" s="943">
        <f t="shared" si="6"/>
        <v>22387.35</v>
      </c>
    </row>
    <row r="14" spans="1:54" ht="12.75">
      <c r="A14" s="267" t="s">
        <v>21</v>
      </c>
      <c r="B14" s="940">
        <v>898.35</v>
      </c>
      <c r="C14" s="940"/>
      <c r="D14" s="940">
        <v>27594.05</v>
      </c>
      <c r="E14" s="267"/>
      <c r="F14" s="271">
        <v>418</v>
      </c>
      <c r="G14" s="271">
        <v>0</v>
      </c>
      <c r="H14" s="271">
        <v>50.65</v>
      </c>
      <c r="I14" s="271">
        <v>0</v>
      </c>
      <c r="J14" s="687">
        <f t="shared" si="0"/>
        <v>468.65</v>
      </c>
      <c r="K14" s="900"/>
      <c r="L14" s="900"/>
      <c r="M14" s="687">
        <v>0</v>
      </c>
      <c r="N14" s="687"/>
      <c r="O14" s="688">
        <v>0</v>
      </c>
      <c r="P14" s="688">
        <v>0</v>
      </c>
      <c r="Q14" s="688"/>
      <c r="R14" s="688">
        <f t="shared" si="1"/>
        <v>0</v>
      </c>
      <c r="S14" s="688"/>
      <c r="T14" s="688">
        <v>0</v>
      </c>
      <c r="U14" s="688"/>
      <c r="V14" s="688">
        <v>23276.35</v>
      </c>
      <c r="W14" s="688">
        <v>1835.21</v>
      </c>
      <c r="X14" s="688">
        <v>5810.28</v>
      </c>
      <c r="Y14" s="688">
        <v>27.93</v>
      </c>
      <c r="Z14" s="687">
        <f t="shared" si="2"/>
        <v>30949.769999999997</v>
      </c>
      <c r="AA14" s="687"/>
      <c r="AB14" s="687"/>
      <c r="AC14" s="942">
        <v>0</v>
      </c>
      <c r="AD14" s="942"/>
      <c r="AE14" s="687">
        <v>0</v>
      </c>
      <c r="AF14" s="687">
        <v>0</v>
      </c>
      <c r="AG14" s="687">
        <v>0</v>
      </c>
      <c r="AH14" s="687"/>
      <c r="AI14" s="687">
        <v>89</v>
      </c>
      <c r="AJ14" s="687">
        <f t="shared" si="3"/>
        <v>89</v>
      </c>
      <c r="AK14" s="687"/>
      <c r="AL14" s="687"/>
      <c r="AM14" s="687"/>
      <c r="AN14" s="687">
        <v>25846.71</v>
      </c>
      <c r="AO14" s="687">
        <v>7547.63</v>
      </c>
      <c r="AP14" s="687">
        <v>443.87</v>
      </c>
      <c r="AQ14" s="687">
        <f t="shared" si="4"/>
        <v>33838.21</v>
      </c>
      <c r="AR14" s="687"/>
      <c r="AS14" s="687">
        <v>3474.59</v>
      </c>
      <c r="AT14" s="687"/>
      <c r="AU14" s="687"/>
      <c r="AV14" s="687">
        <v>0</v>
      </c>
      <c r="AW14" s="687">
        <v>0</v>
      </c>
      <c r="AX14" s="687">
        <f t="shared" si="5"/>
        <v>0</v>
      </c>
      <c r="AY14" s="687"/>
      <c r="AZ14" s="687">
        <v>1273.09</v>
      </c>
      <c r="BA14" s="687"/>
      <c r="BB14" s="943">
        <f t="shared" si="6"/>
        <v>98585.71</v>
      </c>
    </row>
    <row r="15" spans="1:54" ht="12.75">
      <c r="A15" s="689" t="s">
        <v>22</v>
      </c>
      <c r="B15" s="940">
        <v>233.3</v>
      </c>
      <c r="C15" s="940"/>
      <c r="D15" s="940">
        <v>6761.57</v>
      </c>
      <c r="E15" s="689"/>
      <c r="F15" s="271">
        <v>100</v>
      </c>
      <c r="G15" s="271">
        <v>0</v>
      </c>
      <c r="H15" s="271">
        <v>0</v>
      </c>
      <c r="I15" s="271">
        <v>0</v>
      </c>
      <c r="J15" s="687">
        <f t="shared" si="0"/>
        <v>100</v>
      </c>
      <c r="K15" s="900"/>
      <c r="L15" s="900"/>
      <c r="M15" s="687">
        <v>0</v>
      </c>
      <c r="N15" s="687"/>
      <c r="O15" s="688">
        <v>0</v>
      </c>
      <c r="P15" s="688">
        <v>0</v>
      </c>
      <c r="Q15" s="688"/>
      <c r="R15" s="688">
        <f t="shared" si="1"/>
        <v>0</v>
      </c>
      <c r="S15" s="688"/>
      <c r="T15" s="688">
        <v>0</v>
      </c>
      <c r="U15" s="688"/>
      <c r="V15" s="688">
        <v>5636.95</v>
      </c>
      <c r="W15" s="688">
        <v>787.88</v>
      </c>
      <c r="X15" s="688">
        <v>422.78</v>
      </c>
      <c r="Y15" s="688">
        <v>0</v>
      </c>
      <c r="Z15" s="687">
        <f t="shared" si="2"/>
        <v>6847.61</v>
      </c>
      <c r="AA15" s="687"/>
      <c r="AB15" s="687"/>
      <c r="AC15" s="942">
        <v>0</v>
      </c>
      <c r="AD15" s="942"/>
      <c r="AE15" s="687">
        <v>60</v>
      </c>
      <c r="AF15" s="687">
        <v>0</v>
      </c>
      <c r="AG15" s="687">
        <v>0</v>
      </c>
      <c r="AH15" s="687"/>
      <c r="AI15" s="687">
        <v>1500</v>
      </c>
      <c r="AJ15" s="687">
        <f t="shared" si="3"/>
        <v>1560</v>
      </c>
      <c r="AK15" s="687"/>
      <c r="AL15" s="687"/>
      <c r="AM15" s="687"/>
      <c r="AN15" s="687">
        <v>13186.169999999998</v>
      </c>
      <c r="AO15" s="687">
        <v>2809.09</v>
      </c>
      <c r="AP15" s="687">
        <v>0</v>
      </c>
      <c r="AQ15" s="687">
        <f t="shared" si="4"/>
        <v>15995.259999999998</v>
      </c>
      <c r="AR15" s="687"/>
      <c r="AS15" s="687">
        <v>1272.23</v>
      </c>
      <c r="AT15" s="944"/>
      <c r="AU15" s="944"/>
      <c r="AV15" s="687">
        <v>0</v>
      </c>
      <c r="AW15" s="687">
        <v>30000</v>
      </c>
      <c r="AX15" s="687">
        <f t="shared" si="5"/>
        <v>30000</v>
      </c>
      <c r="AY15" s="687"/>
      <c r="AZ15" s="687">
        <v>1203.1</v>
      </c>
      <c r="BA15" s="944"/>
      <c r="BB15" s="943">
        <f t="shared" si="6"/>
        <v>63973.07</v>
      </c>
    </row>
    <row r="16" spans="1:54" ht="12.75">
      <c r="A16" s="267" t="s">
        <v>98</v>
      </c>
      <c r="B16" s="940">
        <v>0</v>
      </c>
      <c r="C16" s="940"/>
      <c r="D16" s="940">
        <v>7865.9800000000005</v>
      </c>
      <c r="E16" s="267"/>
      <c r="F16" s="271">
        <v>578</v>
      </c>
      <c r="G16" s="271">
        <v>0</v>
      </c>
      <c r="H16" s="271">
        <v>0</v>
      </c>
      <c r="I16" s="271">
        <v>0</v>
      </c>
      <c r="J16" s="687">
        <f t="shared" si="0"/>
        <v>578</v>
      </c>
      <c r="K16" s="900"/>
      <c r="L16" s="900"/>
      <c r="M16" s="687">
        <v>0</v>
      </c>
      <c r="N16" s="687"/>
      <c r="O16" s="688">
        <v>0</v>
      </c>
      <c r="P16" s="688">
        <v>15</v>
      </c>
      <c r="Q16" s="688"/>
      <c r="R16" s="688">
        <f t="shared" si="1"/>
        <v>15</v>
      </c>
      <c r="S16" s="688"/>
      <c r="T16" s="688">
        <v>0</v>
      </c>
      <c r="U16" s="688"/>
      <c r="V16" s="688">
        <v>4749.9</v>
      </c>
      <c r="W16" s="688">
        <v>1105.32</v>
      </c>
      <c r="X16" s="688">
        <v>3168.06</v>
      </c>
      <c r="Y16" s="688">
        <v>26.58</v>
      </c>
      <c r="Z16" s="687">
        <f t="shared" si="2"/>
        <v>9049.86</v>
      </c>
      <c r="AA16" s="687"/>
      <c r="AB16" s="687"/>
      <c r="AC16" s="942">
        <v>0</v>
      </c>
      <c r="AD16" s="942"/>
      <c r="AE16" s="687">
        <v>4091.12</v>
      </c>
      <c r="AF16" s="687">
        <v>0</v>
      </c>
      <c r="AG16" s="687">
        <v>1731.76</v>
      </c>
      <c r="AH16" s="687"/>
      <c r="AI16" s="687">
        <v>0</v>
      </c>
      <c r="AJ16" s="687">
        <f t="shared" si="3"/>
        <v>5822.88</v>
      </c>
      <c r="AK16" s="687"/>
      <c r="AL16" s="687"/>
      <c r="AM16" s="687"/>
      <c r="AN16" s="687">
        <v>3539.67</v>
      </c>
      <c r="AO16" s="687">
        <v>407.13</v>
      </c>
      <c r="AP16" s="687">
        <v>4.24</v>
      </c>
      <c r="AQ16" s="687">
        <f t="shared" si="4"/>
        <v>3951.04</v>
      </c>
      <c r="AR16" s="687"/>
      <c r="AS16" s="687">
        <v>1946.95</v>
      </c>
      <c r="AT16" s="687"/>
      <c r="AU16" s="687"/>
      <c r="AV16" s="687">
        <v>0</v>
      </c>
      <c r="AW16" s="687">
        <v>0</v>
      </c>
      <c r="AX16" s="687">
        <f t="shared" si="5"/>
        <v>0</v>
      </c>
      <c r="AY16" s="687"/>
      <c r="AZ16" s="687">
        <v>514.54</v>
      </c>
      <c r="BA16" s="687"/>
      <c r="BB16" s="943">
        <f t="shared" si="6"/>
        <v>29744.25</v>
      </c>
    </row>
    <row r="17" spans="1:54" ht="12.75">
      <c r="A17" s="329" t="s">
        <v>24</v>
      </c>
      <c r="B17" s="940">
        <v>437.8</v>
      </c>
      <c r="C17" s="940"/>
      <c r="D17" s="940">
        <v>10640.65</v>
      </c>
      <c r="E17" s="329"/>
      <c r="F17" s="271">
        <v>233</v>
      </c>
      <c r="G17" s="271">
        <v>11000</v>
      </c>
      <c r="H17" s="271">
        <v>0</v>
      </c>
      <c r="I17" s="271">
        <v>2000</v>
      </c>
      <c r="J17" s="687">
        <f t="shared" si="0"/>
        <v>13233</v>
      </c>
      <c r="K17" s="900"/>
      <c r="L17" s="900"/>
      <c r="M17" s="687">
        <v>24134.11</v>
      </c>
      <c r="N17" s="687"/>
      <c r="O17" s="688">
        <v>7800</v>
      </c>
      <c r="P17" s="688">
        <v>0</v>
      </c>
      <c r="Q17" s="688"/>
      <c r="R17" s="688">
        <f t="shared" si="1"/>
        <v>7800</v>
      </c>
      <c r="S17" s="688"/>
      <c r="T17" s="688">
        <v>980.53</v>
      </c>
      <c r="U17" s="688"/>
      <c r="V17" s="688">
        <v>3900.0299999999997</v>
      </c>
      <c r="W17" s="688">
        <v>12993.63</v>
      </c>
      <c r="X17" s="688">
        <v>3413.75</v>
      </c>
      <c r="Y17" s="688">
        <v>0</v>
      </c>
      <c r="Z17" s="687">
        <f t="shared" si="2"/>
        <v>20307.409999999996</v>
      </c>
      <c r="AA17" s="687"/>
      <c r="AB17" s="945"/>
      <c r="AC17" s="942">
        <v>27500</v>
      </c>
      <c r="AD17" s="942"/>
      <c r="AE17" s="687">
        <v>14281.08</v>
      </c>
      <c r="AF17" s="687">
        <v>0</v>
      </c>
      <c r="AG17" s="687">
        <v>118000</v>
      </c>
      <c r="AH17" s="687"/>
      <c r="AI17" s="687">
        <v>0</v>
      </c>
      <c r="AJ17" s="687">
        <f t="shared" si="3"/>
        <v>132281.08</v>
      </c>
      <c r="AK17" s="687"/>
      <c r="AL17" s="687"/>
      <c r="AM17" s="687"/>
      <c r="AN17" s="687">
        <v>4111.3099999999995</v>
      </c>
      <c r="AO17" s="687">
        <v>1166.51</v>
      </c>
      <c r="AP17" s="687">
        <v>0</v>
      </c>
      <c r="AQ17" s="687">
        <f t="shared" si="4"/>
        <v>5277.82</v>
      </c>
      <c r="AR17" s="687"/>
      <c r="AS17" s="687">
        <v>1711.96</v>
      </c>
      <c r="AT17" s="945"/>
      <c r="AU17" s="945"/>
      <c r="AV17" s="687">
        <v>33750</v>
      </c>
      <c r="AW17" s="687">
        <v>0</v>
      </c>
      <c r="AX17" s="687">
        <f t="shared" si="5"/>
        <v>33750</v>
      </c>
      <c r="AY17" s="687"/>
      <c r="AZ17" s="687">
        <v>15253.74</v>
      </c>
      <c r="BA17" s="945"/>
      <c r="BB17" s="943">
        <f t="shared" si="6"/>
        <v>293308.1</v>
      </c>
    </row>
    <row r="18" spans="1:54" ht="12.75">
      <c r="A18" s="267" t="s">
        <v>25</v>
      </c>
      <c r="B18" s="940">
        <v>0</v>
      </c>
      <c r="C18" s="940"/>
      <c r="D18" s="940">
        <v>6267.43</v>
      </c>
      <c r="E18" s="267"/>
      <c r="F18" s="271">
        <v>298</v>
      </c>
      <c r="G18" s="271">
        <v>0</v>
      </c>
      <c r="H18" s="271">
        <v>11.84</v>
      </c>
      <c r="I18" s="271">
        <v>0</v>
      </c>
      <c r="J18" s="687">
        <f t="shared" si="0"/>
        <v>309.84</v>
      </c>
      <c r="K18" s="900"/>
      <c r="L18" s="900"/>
      <c r="M18" s="687">
        <v>0</v>
      </c>
      <c r="N18" s="687"/>
      <c r="O18" s="688">
        <v>0</v>
      </c>
      <c r="P18" s="688">
        <v>0</v>
      </c>
      <c r="Q18" s="688"/>
      <c r="R18" s="688">
        <f t="shared" si="1"/>
        <v>0</v>
      </c>
      <c r="S18" s="688"/>
      <c r="T18" s="688">
        <v>0</v>
      </c>
      <c r="U18" s="688"/>
      <c r="V18" s="688">
        <v>2567.6099999999997</v>
      </c>
      <c r="W18" s="688">
        <v>891.14</v>
      </c>
      <c r="X18" s="688">
        <v>1539.93</v>
      </c>
      <c r="Y18" s="688">
        <v>14.13</v>
      </c>
      <c r="Z18" s="687">
        <f t="shared" si="2"/>
        <v>5012.8099999999995</v>
      </c>
      <c r="AA18" s="687"/>
      <c r="AB18" s="687"/>
      <c r="AC18" s="942">
        <v>0</v>
      </c>
      <c r="AD18" s="942"/>
      <c r="AE18" s="687">
        <v>2045.56</v>
      </c>
      <c r="AF18" s="687">
        <v>0</v>
      </c>
      <c r="AG18" s="687">
        <v>0</v>
      </c>
      <c r="AH18" s="687"/>
      <c r="AI18" s="687">
        <v>0</v>
      </c>
      <c r="AJ18" s="687">
        <f t="shared" si="3"/>
        <v>2045.56</v>
      </c>
      <c r="AK18" s="687"/>
      <c r="AL18" s="687"/>
      <c r="AM18" s="687"/>
      <c r="AN18" s="687">
        <v>2099.46</v>
      </c>
      <c r="AO18" s="687">
        <v>365.43</v>
      </c>
      <c r="AP18" s="687">
        <v>88.61</v>
      </c>
      <c r="AQ18" s="687">
        <f t="shared" si="4"/>
        <v>2553.5</v>
      </c>
      <c r="AR18" s="687"/>
      <c r="AS18" s="687">
        <v>1378.47</v>
      </c>
      <c r="AT18" s="687"/>
      <c r="AU18" s="687"/>
      <c r="AV18" s="687">
        <v>10000</v>
      </c>
      <c r="AW18" s="687">
        <v>0</v>
      </c>
      <c r="AX18" s="687">
        <f t="shared" si="5"/>
        <v>10000</v>
      </c>
      <c r="AY18" s="687"/>
      <c r="AZ18" s="687">
        <v>310.16</v>
      </c>
      <c r="BA18" s="687"/>
      <c r="BB18" s="943">
        <f t="shared" si="6"/>
        <v>27877.77</v>
      </c>
    </row>
    <row r="19" spans="1:54" ht="12.75">
      <c r="A19" s="267" t="s">
        <v>26</v>
      </c>
      <c r="B19" s="940">
        <v>0</v>
      </c>
      <c r="C19" s="940"/>
      <c r="D19" s="940">
        <v>7689.06</v>
      </c>
      <c r="E19" s="267"/>
      <c r="F19" s="271">
        <v>291</v>
      </c>
      <c r="G19" s="271">
        <v>0</v>
      </c>
      <c r="H19" s="271">
        <v>0</v>
      </c>
      <c r="I19" s="271">
        <v>0</v>
      </c>
      <c r="J19" s="687">
        <f t="shared" si="0"/>
        <v>291</v>
      </c>
      <c r="K19" s="900"/>
      <c r="L19" s="900"/>
      <c r="M19" s="687">
        <v>0</v>
      </c>
      <c r="N19" s="687"/>
      <c r="O19" s="688">
        <v>0</v>
      </c>
      <c r="P19" s="688">
        <v>0</v>
      </c>
      <c r="Q19" s="688"/>
      <c r="R19" s="688">
        <f t="shared" si="1"/>
        <v>0</v>
      </c>
      <c r="S19" s="688"/>
      <c r="T19" s="688">
        <v>0</v>
      </c>
      <c r="U19" s="688"/>
      <c r="V19" s="688">
        <v>4849.68</v>
      </c>
      <c r="W19" s="688">
        <v>1060.31</v>
      </c>
      <c r="X19" s="688">
        <v>754.26</v>
      </c>
      <c r="Y19" s="688">
        <v>15.81</v>
      </c>
      <c r="Z19" s="687">
        <f t="shared" si="2"/>
        <v>6680.06</v>
      </c>
      <c r="AA19" s="687"/>
      <c r="AB19" s="687"/>
      <c r="AC19" s="942">
        <v>0</v>
      </c>
      <c r="AD19" s="942"/>
      <c r="AE19" s="687">
        <v>0</v>
      </c>
      <c r="AF19" s="687">
        <v>0</v>
      </c>
      <c r="AG19" s="687">
        <v>0</v>
      </c>
      <c r="AH19" s="687"/>
      <c r="AI19" s="687">
        <v>0</v>
      </c>
      <c r="AJ19" s="687">
        <f t="shared" si="3"/>
        <v>0</v>
      </c>
      <c r="AK19" s="687"/>
      <c r="AL19" s="687"/>
      <c r="AM19" s="687"/>
      <c r="AN19" s="687">
        <v>73.76</v>
      </c>
      <c r="AO19" s="687">
        <v>0</v>
      </c>
      <c r="AP19" s="687">
        <v>0</v>
      </c>
      <c r="AQ19" s="687">
        <f t="shared" si="4"/>
        <v>73.76</v>
      </c>
      <c r="AR19" s="687"/>
      <c r="AS19" s="687">
        <v>812.39</v>
      </c>
      <c r="AT19" s="687"/>
      <c r="AU19" s="687"/>
      <c r="AV19" s="687">
        <v>0</v>
      </c>
      <c r="AW19" s="687">
        <v>0</v>
      </c>
      <c r="AX19" s="687">
        <f t="shared" si="5"/>
        <v>0</v>
      </c>
      <c r="AY19" s="687"/>
      <c r="AZ19" s="687">
        <v>482.99</v>
      </c>
      <c r="BA19" s="687"/>
      <c r="BB19" s="943">
        <f t="shared" si="6"/>
        <v>16029.260000000002</v>
      </c>
    </row>
    <row r="20" spans="1:54" ht="12.75">
      <c r="A20" s="267" t="s">
        <v>27</v>
      </c>
      <c r="B20" s="940">
        <v>1224.02</v>
      </c>
      <c r="C20" s="940"/>
      <c r="D20" s="940">
        <v>41960.05</v>
      </c>
      <c r="E20" s="267"/>
      <c r="F20" s="271">
        <v>983</v>
      </c>
      <c r="G20" s="271">
        <v>290.13</v>
      </c>
      <c r="H20" s="271">
        <v>17.17</v>
      </c>
      <c r="I20" s="271">
        <v>0</v>
      </c>
      <c r="J20" s="687">
        <f t="shared" si="0"/>
        <v>1290.3000000000002</v>
      </c>
      <c r="K20" s="900"/>
      <c r="L20" s="900"/>
      <c r="M20" s="687">
        <v>0</v>
      </c>
      <c r="N20" s="687"/>
      <c r="O20" s="688">
        <v>0</v>
      </c>
      <c r="P20" s="688">
        <v>45</v>
      </c>
      <c r="Q20" s="688"/>
      <c r="R20" s="688">
        <f t="shared" si="1"/>
        <v>45</v>
      </c>
      <c r="S20" s="688"/>
      <c r="T20" s="688">
        <v>0</v>
      </c>
      <c r="U20" s="688"/>
      <c r="V20" s="688">
        <v>23080.589999999997</v>
      </c>
      <c r="W20" s="688">
        <v>1932.17</v>
      </c>
      <c r="X20" s="688">
        <v>5514.51</v>
      </c>
      <c r="Y20" s="688">
        <v>7.98</v>
      </c>
      <c r="Z20" s="687">
        <f t="shared" si="2"/>
        <v>30535.249999999996</v>
      </c>
      <c r="AA20" s="687"/>
      <c r="AB20" s="687"/>
      <c r="AC20" s="942">
        <v>126305.31</v>
      </c>
      <c r="AD20" s="942"/>
      <c r="AE20" s="687">
        <v>3068.34</v>
      </c>
      <c r="AF20" s="687">
        <v>0</v>
      </c>
      <c r="AG20" s="687">
        <v>0</v>
      </c>
      <c r="AH20" s="687"/>
      <c r="AI20" s="687">
        <v>0</v>
      </c>
      <c r="AJ20" s="687">
        <f t="shared" si="3"/>
        <v>3068.34</v>
      </c>
      <c r="AK20" s="687"/>
      <c r="AL20" s="687"/>
      <c r="AM20" s="687"/>
      <c r="AN20" s="687">
        <v>61240.19000000001</v>
      </c>
      <c r="AO20" s="687">
        <v>20697.499999999996</v>
      </c>
      <c r="AP20" s="687">
        <v>133.42</v>
      </c>
      <c r="AQ20" s="687">
        <f t="shared" si="4"/>
        <v>82071.11</v>
      </c>
      <c r="AR20" s="687"/>
      <c r="AS20" s="687">
        <v>4400.74</v>
      </c>
      <c r="AT20" s="687"/>
      <c r="AU20" s="687"/>
      <c r="AV20" s="687">
        <v>0</v>
      </c>
      <c r="AW20" s="687">
        <v>0</v>
      </c>
      <c r="AX20" s="687">
        <f t="shared" si="5"/>
        <v>0</v>
      </c>
      <c r="AY20" s="687"/>
      <c r="AZ20" s="687">
        <v>4330.549999999999</v>
      </c>
      <c r="BA20" s="687"/>
      <c r="BB20" s="943">
        <f t="shared" si="6"/>
        <v>295230.67</v>
      </c>
    </row>
    <row r="21" spans="1:54" ht="12.75">
      <c r="A21" s="267" t="s">
        <v>28</v>
      </c>
      <c r="B21" s="940">
        <v>0</v>
      </c>
      <c r="C21" s="940"/>
      <c r="D21" s="940">
        <v>13886.3</v>
      </c>
      <c r="E21" s="267"/>
      <c r="F21" s="271">
        <v>817</v>
      </c>
      <c r="G21" s="271">
        <v>0</v>
      </c>
      <c r="H21" s="271">
        <v>88.64</v>
      </c>
      <c r="I21" s="271">
        <v>0</v>
      </c>
      <c r="J21" s="687">
        <f t="shared" si="0"/>
        <v>905.64</v>
      </c>
      <c r="K21" s="900"/>
      <c r="L21" s="900"/>
      <c r="M21" s="687"/>
      <c r="N21" s="687"/>
      <c r="O21" s="688">
        <v>0</v>
      </c>
      <c r="P21" s="688">
        <v>0</v>
      </c>
      <c r="Q21" s="688"/>
      <c r="R21" s="688">
        <f t="shared" si="1"/>
        <v>0</v>
      </c>
      <c r="S21" s="688"/>
      <c r="T21" s="688">
        <v>0</v>
      </c>
      <c r="U21" s="688"/>
      <c r="V21" s="688">
        <v>12769.939999999999</v>
      </c>
      <c r="W21" s="688">
        <v>1225.87</v>
      </c>
      <c r="X21" s="688">
        <v>1758.3</v>
      </c>
      <c r="Y21" s="688">
        <v>621.6</v>
      </c>
      <c r="Z21" s="687">
        <f t="shared" si="2"/>
        <v>16375.71</v>
      </c>
      <c r="AA21" s="687"/>
      <c r="AB21" s="687"/>
      <c r="AC21" s="942">
        <v>0</v>
      </c>
      <c r="AD21" s="942"/>
      <c r="AE21" s="942">
        <v>0</v>
      </c>
      <c r="AF21" s="687">
        <v>0</v>
      </c>
      <c r="AG21" s="687">
        <v>0</v>
      </c>
      <c r="AH21" s="687"/>
      <c r="AI21" s="687">
        <v>6604.16</v>
      </c>
      <c r="AJ21" s="687">
        <f>SUM(AI21+AG21+AF21+AE21)</f>
        <v>6604.16</v>
      </c>
      <c r="AK21" s="687"/>
      <c r="AL21" s="687"/>
      <c r="AM21" s="687"/>
      <c r="AN21" s="687">
        <v>9411.720000000001</v>
      </c>
      <c r="AO21" s="687">
        <v>2698.47</v>
      </c>
      <c r="AP21" s="687">
        <v>18.82</v>
      </c>
      <c r="AQ21" s="687">
        <f t="shared" si="4"/>
        <v>12129.01</v>
      </c>
      <c r="AR21" s="687"/>
      <c r="AS21" s="687">
        <v>2400.94</v>
      </c>
      <c r="AT21" s="687"/>
      <c r="AU21" s="687"/>
      <c r="AV21" s="687">
        <v>0</v>
      </c>
      <c r="AW21" s="687">
        <v>0</v>
      </c>
      <c r="AX21" s="687">
        <f t="shared" si="5"/>
        <v>0</v>
      </c>
      <c r="AY21" s="687"/>
      <c r="AZ21" s="687">
        <v>1326.27</v>
      </c>
      <c r="BA21" s="687"/>
      <c r="BB21" s="943">
        <f t="shared" si="6"/>
        <v>53628.03</v>
      </c>
    </row>
    <row r="22" spans="1:54" ht="13.5" thickBot="1">
      <c r="A22" s="238" t="s">
        <v>13</v>
      </c>
      <c r="B22" s="941">
        <f>+SUM(B7:B21)</f>
        <v>8079.980000000001</v>
      </c>
      <c r="C22" s="941"/>
      <c r="D22" s="941">
        <f aca="true" t="shared" si="7" ref="D22:BB22">+SUM(D7:D21)</f>
        <v>254023.12</v>
      </c>
      <c r="E22" s="941">
        <f t="shared" si="7"/>
        <v>0</v>
      </c>
      <c r="F22" s="941">
        <f t="shared" si="7"/>
        <v>7908</v>
      </c>
      <c r="G22" s="941">
        <f t="shared" si="7"/>
        <v>11290.13</v>
      </c>
      <c r="H22" s="941">
        <f t="shared" si="7"/>
        <v>182.07</v>
      </c>
      <c r="I22" s="941">
        <f t="shared" si="7"/>
        <v>2000</v>
      </c>
      <c r="J22" s="941">
        <f t="shared" si="7"/>
        <v>21380.199999999997</v>
      </c>
      <c r="K22" s="901"/>
      <c r="L22" s="901"/>
      <c r="M22" s="941">
        <f t="shared" si="7"/>
        <v>24134.11</v>
      </c>
      <c r="N22" s="941">
        <f t="shared" si="7"/>
        <v>0</v>
      </c>
      <c r="O22" s="941">
        <f t="shared" si="7"/>
        <v>8260</v>
      </c>
      <c r="P22" s="941">
        <f t="shared" si="7"/>
        <v>126.9</v>
      </c>
      <c r="Q22" s="941"/>
      <c r="R22" s="941">
        <f t="shared" si="7"/>
        <v>8386.9</v>
      </c>
      <c r="S22" s="941">
        <f t="shared" si="7"/>
        <v>0</v>
      </c>
      <c r="T22" s="941">
        <f t="shared" si="7"/>
        <v>980.53</v>
      </c>
      <c r="U22" s="941"/>
      <c r="V22" s="941">
        <f t="shared" si="7"/>
        <v>112367.54000000001</v>
      </c>
      <c r="W22" s="941">
        <f t="shared" si="7"/>
        <v>32151.88</v>
      </c>
      <c r="X22" s="941">
        <f t="shared" si="7"/>
        <v>47810.44</v>
      </c>
      <c r="Y22" s="941">
        <f t="shared" si="7"/>
        <v>9373.009999999998</v>
      </c>
      <c r="Z22" s="941">
        <f t="shared" si="7"/>
        <v>201702.87</v>
      </c>
      <c r="AA22" s="941"/>
      <c r="AB22" s="941"/>
      <c r="AC22" s="941">
        <f t="shared" si="7"/>
        <v>262194.48</v>
      </c>
      <c r="AD22" s="941">
        <f t="shared" si="7"/>
        <v>0</v>
      </c>
      <c r="AE22" s="941">
        <f t="shared" si="7"/>
        <v>41906.86</v>
      </c>
      <c r="AF22" s="941">
        <f t="shared" si="7"/>
        <v>12269.09</v>
      </c>
      <c r="AG22" s="941">
        <f t="shared" si="7"/>
        <v>119731.76</v>
      </c>
      <c r="AH22" s="941">
        <f t="shared" si="7"/>
        <v>0</v>
      </c>
      <c r="AI22" s="941">
        <f t="shared" si="7"/>
        <v>8262.279999999999</v>
      </c>
      <c r="AJ22" s="941">
        <f t="shared" si="7"/>
        <v>182169.99</v>
      </c>
      <c r="AK22" s="941"/>
      <c r="AL22" s="941"/>
      <c r="AM22" s="941">
        <f t="shared" si="7"/>
        <v>0</v>
      </c>
      <c r="AN22" s="941">
        <f t="shared" si="7"/>
        <v>273157.81000000006</v>
      </c>
      <c r="AO22" s="941">
        <f t="shared" si="7"/>
        <v>89301.14</v>
      </c>
      <c r="AP22" s="941">
        <f t="shared" si="7"/>
        <v>3938.7499999999995</v>
      </c>
      <c r="AQ22" s="941">
        <f t="shared" si="7"/>
        <v>366397.7</v>
      </c>
      <c r="AR22" s="941"/>
      <c r="AS22" s="941">
        <f t="shared" si="7"/>
        <v>34595.5</v>
      </c>
      <c r="AT22" s="941"/>
      <c r="AU22" s="941"/>
      <c r="AV22" s="941">
        <f t="shared" si="7"/>
        <v>43750</v>
      </c>
      <c r="AW22" s="941">
        <f t="shared" si="7"/>
        <v>30000</v>
      </c>
      <c r="AX22" s="941">
        <f t="shared" si="7"/>
        <v>73750</v>
      </c>
      <c r="AY22" s="941"/>
      <c r="AZ22" s="941">
        <f t="shared" si="7"/>
        <v>35064.799999999996</v>
      </c>
      <c r="BA22" s="941"/>
      <c r="BB22" s="941">
        <f t="shared" si="7"/>
        <v>1472860.18</v>
      </c>
    </row>
    <row r="23" spans="1:54" ht="13.5" thickTop="1">
      <c r="A23" s="690"/>
      <c r="B23" s="267" t="s">
        <v>327</v>
      </c>
      <c r="C23" s="267"/>
      <c r="D23" s="690"/>
      <c r="E23" s="690"/>
      <c r="F23" s="690"/>
      <c r="G23" s="691"/>
      <c r="H23" s="690"/>
      <c r="I23" s="690"/>
      <c r="J23" s="690"/>
      <c r="K23" s="690"/>
      <c r="L23" s="690"/>
      <c r="M23" s="267" t="s">
        <v>327</v>
      </c>
      <c r="N23" s="690"/>
      <c r="O23" s="690"/>
      <c r="P23" s="690"/>
      <c r="Q23" s="690"/>
      <c r="R23" s="690"/>
      <c r="S23" s="690"/>
      <c r="T23" s="688"/>
      <c r="U23" s="688"/>
      <c r="V23" s="1067" t="s">
        <v>327</v>
      </c>
      <c r="W23" s="1067"/>
      <c r="X23" s="1067"/>
      <c r="Y23" s="1067"/>
      <c r="Z23" s="1067"/>
      <c r="AA23" s="267"/>
      <c r="AB23" s="690"/>
      <c r="AC23" s="702" t="s">
        <v>327</v>
      </c>
      <c r="AD23" s="702"/>
      <c r="AE23" s="702"/>
      <c r="AF23" s="702"/>
      <c r="AG23" s="702"/>
      <c r="AH23" s="702"/>
      <c r="AI23" s="702"/>
      <c r="AJ23" s="692"/>
      <c r="AK23" s="692"/>
      <c r="AL23" s="267"/>
      <c r="AM23" s="267" t="s">
        <v>327</v>
      </c>
      <c r="AN23" s="267"/>
      <c r="AO23" s="267"/>
      <c r="AP23" s="267"/>
      <c r="AQ23" s="267"/>
      <c r="AR23" s="267"/>
      <c r="AS23" s="690"/>
      <c r="AT23" s="690"/>
      <c r="AU23" s="697" t="s">
        <v>327</v>
      </c>
      <c r="AV23" s="697"/>
      <c r="AW23" s="697"/>
      <c r="AX23" s="697"/>
      <c r="AY23" s="687"/>
      <c r="AZ23" s="690"/>
      <c r="BA23" s="690"/>
      <c r="BB23" s="690"/>
    </row>
    <row r="24" spans="1:54" s="160" customFormat="1" ht="12.75">
      <c r="A24" s="690"/>
      <c r="B24" s="690"/>
      <c r="C24" s="690"/>
      <c r="D24" s="690"/>
      <c r="E24" s="690"/>
      <c r="F24" s="690"/>
      <c r="G24" s="691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267"/>
      <c r="AA24" s="267"/>
      <c r="AB24" s="690"/>
      <c r="AC24" s="690"/>
      <c r="AD24" s="690"/>
      <c r="AE24" s="690"/>
      <c r="AF24" s="690"/>
      <c r="AG24" s="690"/>
      <c r="AH24" s="690"/>
      <c r="AI24" s="690"/>
      <c r="AJ24" s="692"/>
      <c r="AK24" s="692"/>
      <c r="AL24" s="692"/>
      <c r="AM24" s="690"/>
      <c r="AN24" s="690"/>
      <c r="AO24" s="690"/>
      <c r="AP24" s="690"/>
      <c r="AQ24" s="690"/>
      <c r="AR24" s="690"/>
      <c r="AS24" s="690"/>
      <c r="AT24" s="690"/>
      <c r="AU24" s="690"/>
      <c r="AV24" s="690"/>
      <c r="AW24" s="690"/>
      <c r="AX24" s="690"/>
      <c r="AY24" s="690"/>
      <c r="AZ24" s="690"/>
      <c r="BA24" s="690"/>
      <c r="BB24" s="690"/>
    </row>
    <row r="25" spans="1:54" s="926" customFormat="1" ht="12.75">
      <c r="A25" s="923"/>
      <c r="B25" s="924" t="s">
        <v>328</v>
      </c>
      <c r="C25" s="924"/>
      <c r="D25" s="923"/>
      <c r="E25" s="923"/>
      <c r="F25" s="923"/>
      <c r="G25" s="923"/>
      <c r="H25" s="923"/>
      <c r="I25" s="923"/>
      <c r="J25" s="923"/>
      <c r="K25" s="923"/>
      <c r="L25" s="923"/>
      <c r="M25" s="924" t="s">
        <v>468</v>
      </c>
      <c r="N25" s="923"/>
      <c r="O25" s="923"/>
      <c r="P25" s="923"/>
      <c r="Q25" s="923"/>
      <c r="R25" s="923"/>
      <c r="S25" s="923"/>
      <c r="T25" s="923"/>
      <c r="U25" s="923"/>
      <c r="V25" s="924" t="s">
        <v>331</v>
      </c>
      <c r="W25" s="923"/>
      <c r="X25" s="923"/>
      <c r="Y25" s="923"/>
      <c r="Z25" s="923"/>
      <c r="AA25" s="923"/>
      <c r="AB25" s="923"/>
      <c r="AC25" s="924" t="s">
        <v>332</v>
      </c>
      <c r="AD25" s="923"/>
      <c r="AE25" s="923"/>
      <c r="AF25" s="923"/>
      <c r="AG25" s="923"/>
      <c r="AH25" s="923"/>
      <c r="AI25" s="923"/>
      <c r="AJ25" s="923"/>
      <c r="AK25" s="923"/>
      <c r="AL25" s="923"/>
      <c r="AM25" s="923" t="s">
        <v>469</v>
      </c>
      <c r="AN25" s="924" t="s">
        <v>333</v>
      </c>
      <c r="AO25" s="923"/>
      <c r="AP25" s="923"/>
      <c r="AQ25" s="923"/>
      <c r="AR25" s="923"/>
      <c r="AS25" s="923"/>
      <c r="AT25" s="923"/>
      <c r="AU25" s="925" t="s">
        <v>339</v>
      </c>
      <c r="AV25" s="923"/>
      <c r="AW25" s="923"/>
      <c r="AX25" s="923"/>
      <c r="AY25" s="923"/>
      <c r="AZ25" s="923"/>
      <c r="BA25" s="923"/>
      <c r="BB25" s="923"/>
    </row>
    <row r="26" spans="1:54" s="926" customFormat="1" ht="12.75">
      <c r="A26" s="923"/>
      <c r="B26" s="924" t="s">
        <v>335</v>
      </c>
      <c r="C26" s="924"/>
      <c r="D26" s="923"/>
      <c r="E26" s="923"/>
      <c r="F26" s="923"/>
      <c r="G26" s="927"/>
      <c r="H26" s="923"/>
      <c r="I26" s="923"/>
      <c r="J26" s="923"/>
      <c r="K26" s="923"/>
      <c r="L26" s="923"/>
      <c r="M26" s="924" t="s">
        <v>342</v>
      </c>
      <c r="N26" s="923"/>
      <c r="O26" s="923"/>
      <c r="P26" s="923"/>
      <c r="Q26" s="923"/>
      <c r="R26" s="923"/>
      <c r="S26" s="923"/>
      <c r="T26" s="923"/>
      <c r="U26" s="923"/>
      <c r="V26" s="924" t="s">
        <v>461</v>
      </c>
      <c r="W26" s="923"/>
      <c r="X26" s="923"/>
      <c r="Y26" s="923"/>
      <c r="Z26" s="923"/>
      <c r="AA26" s="923"/>
      <c r="AB26" s="923"/>
      <c r="AC26" s="924" t="s">
        <v>337</v>
      </c>
      <c r="AD26" s="923"/>
      <c r="AE26" s="923"/>
      <c r="AF26" s="923"/>
      <c r="AG26" s="923"/>
      <c r="AH26" s="923"/>
      <c r="AI26" s="923"/>
      <c r="AJ26" s="923"/>
      <c r="AK26" s="923"/>
      <c r="AL26" s="923"/>
      <c r="AM26" s="924" t="s">
        <v>365</v>
      </c>
      <c r="AN26" s="924" t="s">
        <v>338</v>
      </c>
      <c r="AO26" s="923"/>
      <c r="AP26" s="924"/>
      <c r="AQ26" s="924"/>
      <c r="AR26" s="924"/>
      <c r="AS26" s="923"/>
      <c r="AT26" s="923"/>
      <c r="AU26" s="924" t="s">
        <v>470</v>
      </c>
      <c r="AV26" s="923"/>
      <c r="AW26" s="923"/>
      <c r="AX26" s="923"/>
      <c r="AY26" s="923"/>
      <c r="AZ26" s="923"/>
      <c r="BA26" s="923"/>
      <c r="BB26" s="923"/>
    </row>
    <row r="27" spans="1:54" s="926" customFormat="1" ht="12.75">
      <c r="A27" s="923"/>
      <c r="B27" s="924" t="s">
        <v>340</v>
      </c>
      <c r="C27" s="924"/>
      <c r="D27" s="923"/>
      <c r="E27" s="923"/>
      <c r="F27" s="923"/>
      <c r="G27" s="927"/>
      <c r="H27" s="923"/>
      <c r="I27" s="923"/>
      <c r="J27" s="923"/>
      <c r="K27" s="923"/>
      <c r="L27" s="923"/>
      <c r="M27" s="924" t="s">
        <v>345</v>
      </c>
      <c r="N27" s="923"/>
      <c r="O27" s="923"/>
      <c r="P27" s="923"/>
      <c r="Q27" s="923"/>
      <c r="R27" s="923"/>
      <c r="S27" s="923"/>
      <c r="T27" s="923"/>
      <c r="U27" s="923"/>
      <c r="V27" s="924" t="s">
        <v>463</v>
      </c>
      <c r="W27" s="923"/>
      <c r="X27" s="923"/>
      <c r="Y27" s="923"/>
      <c r="Z27" s="923"/>
      <c r="AA27" s="923"/>
      <c r="AB27" s="923"/>
      <c r="AC27" s="924" t="s">
        <v>343</v>
      </c>
      <c r="AD27" s="923"/>
      <c r="AE27" s="923"/>
      <c r="AF27" s="923"/>
      <c r="AG27" s="923"/>
      <c r="AH27" s="923"/>
      <c r="AI27" s="923"/>
      <c r="AJ27" s="923"/>
      <c r="AK27" s="923"/>
      <c r="AL27" s="923"/>
      <c r="AM27" s="924" t="s">
        <v>367</v>
      </c>
      <c r="AN27" s="925" t="s">
        <v>366</v>
      </c>
      <c r="AO27" s="923"/>
      <c r="AP27" s="924"/>
      <c r="AQ27" s="924"/>
      <c r="AR27" s="924"/>
      <c r="AS27" s="923"/>
      <c r="AT27" s="928"/>
      <c r="AU27" s="929"/>
      <c r="AV27" s="923"/>
      <c r="AW27" s="923"/>
      <c r="AX27" s="923"/>
      <c r="AY27" s="923"/>
      <c r="AZ27" s="923"/>
      <c r="BA27" s="923"/>
      <c r="BB27" s="923"/>
    </row>
    <row r="28" spans="1:54" s="926" customFormat="1" ht="12.75">
      <c r="A28" s="923"/>
      <c r="B28" s="924" t="s">
        <v>344</v>
      </c>
      <c r="C28" s="924"/>
      <c r="D28" s="923"/>
      <c r="E28" s="923"/>
      <c r="F28" s="923"/>
      <c r="G28" s="927"/>
      <c r="H28" s="923"/>
      <c r="I28" s="923"/>
      <c r="J28" s="923"/>
      <c r="K28" s="923"/>
      <c r="L28" s="923"/>
      <c r="M28" s="930" t="s">
        <v>471</v>
      </c>
      <c r="N28" s="923"/>
      <c r="O28" s="923"/>
      <c r="P28" s="923"/>
      <c r="Q28" s="923"/>
      <c r="R28" s="923"/>
      <c r="S28" s="923"/>
      <c r="T28" s="923"/>
      <c r="U28" s="923"/>
      <c r="V28" s="923"/>
      <c r="W28" s="923"/>
      <c r="X28" s="923"/>
      <c r="Y28" s="923"/>
      <c r="Z28" s="923"/>
      <c r="AA28" s="923"/>
      <c r="AB28" s="923"/>
      <c r="AC28" s="924" t="s">
        <v>346</v>
      </c>
      <c r="AD28" s="923"/>
      <c r="AE28" s="923"/>
      <c r="AF28" s="923"/>
      <c r="AG28" s="924"/>
      <c r="AH28" s="924"/>
      <c r="AI28" s="923"/>
      <c r="AJ28" s="923"/>
      <c r="AK28" s="923"/>
      <c r="AL28" s="923"/>
      <c r="AM28" s="924" t="s">
        <v>368</v>
      </c>
      <c r="AN28" s="924"/>
      <c r="AO28" s="923"/>
      <c r="AP28" s="924"/>
      <c r="AQ28" s="924"/>
      <c r="AR28" s="924"/>
      <c r="AS28" s="923"/>
      <c r="AT28" s="923"/>
      <c r="AU28" s="924"/>
      <c r="AV28" s="923"/>
      <c r="AW28" s="923"/>
      <c r="AX28" s="923"/>
      <c r="AY28" s="931"/>
      <c r="AZ28" s="923"/>
      <c r="BA28" s="923"/>
      <c r="BB28" s="923"/>
    </row>
    <row r="29" spans="1:54" s="926" customFormat="1" ht="12.75">
      <c r="A29" s="923"/>
      <c r="B29" s="924" t="s">
        <v>336</v>
      </c>
      <c r="C29" s="924"/>
      <c r="D29" s="923"/>
      <c r="E29" s="923"/>
      <c r="F29" s="923"/>
      <c r="G29" s="927"/>
      <c r="H29" s="923"/>
      <c r="I29" s="923"/>
      <c r="J29" s="923"/>
      <c r="K29" s="923"/>
      <c r="L29" s="923"/>
      <c r="M29" s="923"/>
      <c r="N29" s="923"/>
      <c r="O29" s="924"/>
      <c r="P29" s="923"/>
      <c r="Q29" s="923"/>
      <c r="R29" s="923"/>
      <c r="S29" s="923"/>
      <c r="T29" s="923"/>
      <c r="U29" s="923"/>
      <c r="V29" s="923"/>
      <c r="W29" s="923"/>
      <c r="X29" s="923"/>
      <c r="Y29" s="923"/>
      <c r="Z29" s="923"/>
      <c r="AA29" s="923"/>
      <c r="AB29" s="923"/>
      <c r="AC29" s="923"/>
      <c r="AD29" s="923"/>
      <c r="AE29" s="923"/>
      <c r="AF29" s="923"/>
      <c r="AG29" s="924"/>
      <c r="AH29" s="924"/>
      <c r="AI29" s="923"/>
      <c r="AJ29" s="923"/>
      <c r="AK29" s="923"/>
      <c r="AL29" s="923"/>
      <c r="AM29" s="924" t="s">
        <v>369</v>
      </c>
      <c r="AN29" s="923"/>
      <c r="AO29" s="923"/>
      <c r="AP29" s="924"/>
      <c r="AQ29" s="924"/>
      <c r="AR29" s="924"/>
      <c r="AS29" s="923"/>
      <c r="AT29" s="923"/>
      <c r="AU29" s="924"/>
      <c r="AV29" s="923"/>
      <c r="AW29" s="923"/>
      <c r="AX29" s="923"/>
      <c r="AY29" s="931"/>
      <c r="AZ29" s="923"/>
      <c r="BA29" s="923"/>
      <c r="BB29" s="923"/>
    </row>
    <row r="30" spans="1:54" s="926" customFormat="1" ht="12.75">
      <c r="A30" s="923"/>
      <c r="B30" s="930" t="s">
        <v>356</v>
      </c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923"/>
      <c r="Y30" s="923"/>
      <c r="Z30" s="923"/>
      <c r="AA30" s="923"/>
      <c r="AB30" s="923"/>
      <c r="AC30" s="923"/>
      <c r="AD30" s="923"/>
      <c r="AE30" s="923"/>
      <c r="AF30" s="923"/>
      <c r="AG30" s="923"/>
      <c r="AH30" s="923"/>
      <c r="AI30" s="923"/>
      <c r="AJ30" s="923"/>
      <c r="AK30" s="923"/>
      <c r="AL30" s="923"/>
      <c r="AM30" s="924" t="s">
        <v>472</v>
      </c>
      <c r="AN30" s="923"/>
      <c r="AO30" s="923"/>
      <c r="AP30" s="923"/>
      <c r="AQ30" s="923"/>
      <c r="AR30" s="923"/>
      <c r="AS30" s="923"/>
      <c r="AT30" s="923"/>
      <c r="AU30" s="924"/>
      <c r="AV30" s="923"/>
      <c r="AW30" s="923"/>
      <c r="AX30" s="923"/>
      <c r="AY30" s="924"/>
      <c r="AZ30" s="923"/>
      <c r="BA30" s="923"/>
      <c r="BB30" s="923"/>
    </row>
    <row r="31" spans="1:54" s="926" customFormat="1" ht="25.5" customHeight="1">
      <c r="A31" s="923"/>
      <c r="B31" s="923"/>
      <c r="C31" s="923"/>
      <c r="D31" s="923"/>
      <c r="E31" s="923"/>
      <c r="F31" s="923"/>
      <c r="G31" s="927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AT31" s="923"/>
      <c r="AU31" s="1059"/>
      <c r="AV31" s="1059"/>
      <c r="AW31" s="1059"/>
      <c r="AX31" s="1059"/>
      <c r="AY31" s="931"/>
      <c r="AZ31" s="923"/>
      <c r="BA31" s="923"/>
      <c r="BB31" s="923"/>
    </row>
    <row r="32" spans="1:66" ht="12.75">
      <c r="A32" s="923"/>
      <c r="B32" s="923"/>
      <c r="C32" s="923"/>
      <c r="D32" s="923"/>
      <c r="E32" s="923"/>
      <c r="F32" s="923"/>
      <c r="G32" s="927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6"/>
      <c r="AJ32" s="926"/>
      <c r="AK32" s="926"/>
      <c r="AL32" s="926"/>
      <c r="AM32" s="926"/>
      <c r="AN32" s="926"/>
      <c r="AO32" s="926"/>
      <c r="AP32" s="926"/>
      <c r="AQ32" s="926"/>
      <c r="AR32" s="926"/>
      <c r="AS32" s="926"/>
      <c r="AT32" s="923"/>
      <c r="AU32" s="1059"/>
      <c r="AV32" s="1059"/>
      <c r="AW32" s="1059"/>
      <c r="AX32" s="1059"/>
      <c r="AY32" s="931"/>
      <c r="AZ32" s="923"/>
      <c r="BA32" s="923"/>
      <c r="BB32" s="923"/>
      <c r="BC32" s="926"/>
      <c r="BD32" s="926"/>
      <c r="BE32" s="926"/>
      <c r="BF32" s="926"/>
      <c r="BG32" s="926"/>
      <c r="BH32" s="926"/>
      <c r="BI32" s="926"/>
      <c r="BJ32" s="926"/>
      <c r="BK32" s="926"/>
      <c r="BL32" s="926"/>
      <c r="BM32" s="926"/>
      <c r="BN32" s="926"/>
    </row>
    <row r="33" spans="1:66" s="914" customFormat="1" ht="12.75">
      <c r="A33" s="923"/>
      <c r="B33" s="923"/>
      <c r="C33" s="923"/>
      <c r="D33" s="923"/>
      <c r="E33" s="923"/>
      <c r="F33" s="923"/>
      <c r="G33" s="927"/>
      <c r="H33" s="923"/>
      <c r="I33" s="923"/>
      <c r="J33" s="923"/>
      <c r="K33" s="923"/>
      <c r="L33" s="923"/>
      <c r="M33" s="923"/>
      <c r="N33" s="923"/>
      <c r="O33" s="923"/>
      <c r="P33" s="923"/>
      <c r="Q33" s="923"/>
      <c r="R33" s="923"/>
      <c r="S33" s="923"/>
      <c r="T33" s="923"/>
      <c r="U33" s="923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6"/>
      <c r="AJ33" s="926"/>
      <c r="AK33" s="926"/>
      <c r="AL33" s="926"/>
      <c r="AM33" s="926"/>
      <c r="AN33" s="926"/>
      <c r="AO33" s="926"/>
      <c r="AP33" s="926"/>
      <c r="AQ33" s="926"/>
      <c r="AR33" s="926"/>
      <c r="AS33" s="926"/>
      <c r="AT33" s="923"/>
      <c r="AU33" s="1059"/>
      <c r="AV33" s="1059"/>
      <c r="AW33" s="1059"/>
      <c r="AX33" s="1059"/>
      <c r="AY33" s="931"/>
      <c r="AZ33" s="923"/>
      <c r="BA33" s="923"/>
      <c r="BB33" s="923"/>
      <c r="BC33" s="926"/>
      <c r="BD33" s="926"/>
      <c r="BE33" s="926"/>
      <c r="BF33" s="926"/>
      <c r="BG33" s="926"/>
      <c r="BH33" s="926"/>
      <c r="BI33" s="926"/>
      <c r="BJ33" s="926"/>
      <c r="BK33" s="926"/>
      <c r="BL33" s="926"/>
      <c r="BM33" s="926"/>
      <c r="BN33" s="926"/>
    </row>
    <row r="34" spans="1:54" ht="12.75">
      <c r="A34" s="923"/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687"/>
      <c r="AD34" s="687"/>
      <c r="AE34" s="690"/>
      <c r="AF34" s="690"/>
      <c r="AG34" s="690"/>
      <c r="AH34" s="690"/>
      <c r="AI34" s="690"/>
      <c r="AJ34" s="690"/>
      <c r="AK34" s="690"/>
      <c r="AL34" s="690"/>
      <c r="AM34" s="690"/>
      <c r="AN34" s="690"/>
      <c r="AO34" s="690"/>
      <c r="AP34" s="690"/>
      <c r="AQ34" s="690"/>
      <c r="AR34" s="690"/>
      <c r="AS34" s="690"/>
      <c r="AT34" s="690"/>
      <c r="AU34" s="693"/>
      <c r="AV34" s="690"/>
      <c r="AW34" s="690"/>
      <c r="AX34" s="690"/>
      <c r="AY34" s="693"/>
      <c r="AZ34" s="690"/>
      <c r="BA34" s="690"/>
      <c r="BB34" s="690"/>
    </row>
    <row r="35" spans="1:54" ht="12.75">
      <c r="A35" s="690"/>
      <c r="B35" s="690"/>
      <c r="C35" s="690"/>
      <c r="D35" s="690"/>
      <c r="E35" s="690"/>
      <c r="F35" s="690"/>
      <c r="G35" s="690"/>
      <c r="H35" s="690"/>
      <c r="I35" s="690"/>
      <c r="J35" s="690"/>
      <c r="K35" s="690"/>
      <c r="L35" s="690"/>
      <c r="M35" s="690"/>
      <c r="N35" s="690"/>
      <c r="O35" s="690"/>
      <c r="P35" s="690"/>
      <c r="Q35" s="690"/>
      <c r="R35" s="690"/>
      <c r="S35" s="690"/>
      <c r="T35" s="690"/>
      <c r="U35" s="690"/>
      <c r="V35" s="690"/>
      <c r="W35" s="690"/>
      <c r="X35" s="690"/>
      <c r="Y35" s="690"/>
      <c r="Z35" s="690"/>
      <c r="AA35" s="690"/>
      <c r="AB35" s="690"/>
      <c r="AC35" s="687"/>
      <c r="AD35" s="687"/>
      <c r="AE35" s="690"/>
      <c r="AF35" s="690"/>
      <c r="AG35" s="690"/>
      <c r="AH35" s="690"/>
      <c r="AI35" s="690"/>
      <c r="AJ35" s="690"/>
      <c r="AK35" s="690"/>
      <c r="AL35" s="690"/>
      <c r="AM35" s="690"/>
      <c r="AN35" s="690"/>
      <c r="AO35" s="690"/>
      <c r="AP35" s="690"/>
      <c r="AQ35" s="690"/>
      <c r="AR35" s="690"/>
      <c r="AS35" s="690"/>
      <c r="AT35" s="690"/>
      <c r="AU35" s="693"/>
      <c r="AV35" s="690"/>
      <c r="AW35" s="690"/>
      <c r="AX35" s="690"/>
      <c r="AY35" s="693"/>
      <c r="AZ35" s="690"/>
      <c r="BA35" s="690"/>
      <c r="BB35" s="690"/>
    </row>
    <row r="36" spans="1:54" ht="12.75">
      <c r="A36" s="690"/>
      <c r="B36" s="690"/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87"/>
      <c r="AD36" s="687"/>
      <c r="AE36" s="690"/>
      <c r="AF36" s="690"/>
      <c r="AG36" s="690"/>
      <c r="AH36" s="690"/>
      <c r="AI36" s="690"/>
      <c r="AJ36" s="690"/>
      <c r="AK36" s="690"/>
      <c r="AL36" s="690"/>
      <c r="AM36" s="690"/>
      <c r="AN36" s="690"/>
      <c r="AO36" s="690"/>
      <c r="AP36" s="690"/>
      <c r="AQ36" s="690"/>
      <c r="AR36" s="690"/>
      <c r="AS36" s="690"/>
      <c r="AT36" s="690"/>
      <c r="AU36" s="694"/>
      <c r="AV36" s="690"/>
      <c r="AW36" s="690"/>
      <c r="AX36" s="690"/>
      <c r="AY36" s="693"/>
      <c r="AZ36" s="690"/>
      <c r="BA36" s="690"/>
      <c r="BB36" s="690"/>
    </row>
    <row r="37" spans="1:54" ht="12.75">
      <c r="A37" s="690"/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690"/>
      <c r="AC37" s="687"/>
      <c r="AD37" s="687"/>
      <c r="AE37" s="690"/>
      <c r="AF37" s="690"/>
      <c r="AG37" s="690"/>
      <c r="AH37" s="690"/>
      <c r="AI37" s="690"/>
      <c r="AJ37" s="690"/>
      <c r="AK37" s="690"/>
      <c r="AL37" s="690"/>
      <c r="AM37" s="690"/>
      <c r="AN37" s="690"/>
      <c r="AO37" s="690"/>
      <c r="AP37" s="690"/>
      <c r="AQ37" s="690"/>
      <c r="AR37" s="690"/>
      <c r="AS37" s="690"/>
      <c r="AT37" s="690"/>
      <c r="AU37" s="695"/>
      <c r="AV37" s="690"/>
      <c r="AW37" s="690"/>
      <c r="AX37" s="690"/>
      <c r="AY37" s="693"/>
      <c r="AZ37" s="690"/>
      <c r="BA37" s="690"/>
      <c r="BB37" s="690"/>
    </row>
  </sheetData>
  <sheetProtection/>
  <mergeCells count="31">
    <mergeCell ref="AC4:AL4"/>
    <mergeCell ref="O5:R5"/>
    <mergeCell ref="AN2:AT2"/>
    <mergeCell ref="AU4:BB4"/>
    <mergeCell ref="BB5:BB6"/>
    <mergeCell ref="V23:Z23"/>
    <mergeCell ref="V2:Z2"/>
    <mergeCell ref="AE5:AJ5"/>
    <mergeCell ref="AV5:AW5"/>
    <mergeCell ref="AZ5:AZ6"/>
    <mergeCell ref="AN5:AQ5"/>
    <mergeCell ref="A4:A6"/>
    <mergeCell ref="AN4:AS4"/>
    <mergeCell ref="M4:U4"/>
    <mergeCell ref="V4:AA4"/>
    <mergeCell ref="AU31:AX31"/>
    <mergeCell ref="A2:K2"/>
    <mergeCell ref="L2:U2"/>
    <mergeCell ref="AC2:AJ2"/>
    <mergeCell ref="AU2:BB2"/>
    <mergeCell ref="F5:J5"/>
    <mergeCell ref="B4:K4"/>
    <mergeCell ref="V5:Z5"/>
    <mergeCell ref="AU32:AX32"/>
    <mergeCell ref="AU33:AX33"/>
    <mergeCell ref="A1:K1"/>
    <mergeCell ref="M1:T1"/>
    <mergeCell ref="V1:Z1"/>
    <mergeCell ref="AC1:AJ1"/>
    <mergeCell ref="AN1:AS1"/>
    <mergeCell ref="AV1:BB1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74" r:id="rId1"/>
  <colBreaks count="4" manualBreakCount="4">
    <brk id="11" max="65535" man="1"/>
    <brk id="21" max="65535" man="1"/>
    <brk id="28" max="65535" man="1"/>
    <brk id="3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/>
  </sheetPr>
  <dimension ref="A1:IO65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1" width="21.421875" style="76" customWidth="1"/>
    <col min="2" max="2" width="15.140625" style="76" customWidth="1"/>
    <col min="3" max="6" width="11.8515625" style="76" customWidth="1"/>
    <col min="7" max="7" width="14.8515625" style="76" customWidth="1"/>
    <col min="8" max="8" width="11.8515625" style="76" customWidth="1"/>
    <col min="9" max="9" width="15.00390625" style="76" customWidth="1"/>
    <col min="10" max="16384" width="11.421875" style="76" customWidth="1"/>
  </cols>
  <sheetData>
    <row r="1" spans="1:9" s="75" customFormat="1" ht="11.25">
      <c r="A1" s="1070" t="s">
        <v>173</v>
      </c>
      <c r="B1" s="1070"/>
      <c r="C1" s="1070"/>
      <c r="D1" s="1070"/>
      <c r="E1" s="1070"/>
      <c r="F1" s="1070"/>
      <c r="G1" s="1070"/>
      <c r="H1" s="1070"/>
      <c r="I1" s="1070"/>
    </row>
    <row r="2" spans="1:9" s="75" customFormat="1" ht="15" customHeight="1">
      <c r="A2" s="1070" t="s">
        <v>127</v>
      </c>
      <c r="B2" s="1070"/>
      <c r="C2" s="1070"/>
      <c r="D2" s="1070"/>
      <c r="E2" s="1070"/>
      <c r="F2" s="1070"/>
      <c r="G2" s="1070"/>
      <c r="H2" s="1070"/>
      <c r="I2" s="1070"/>
    </row>
    <row r="3" spans="1:9" s="75" customFormat="1" ht="6.75" customHeight="1">
      <c r="A3" s="867"/>
      <c r="B3" s="867"/>
      <c r="C3" s="867"/>
      <c r="D3" s="867"/>
      <c r="E3" s="867"/>
      <c r="F3" s="867"/>
      <c r="G3" s="867"/>
      <c r="H3" s="867"/>
      <c r="I3" s="867"/>
    </row>
    <row r="4" spans="1:9" ht="12" thickBot="1">
      <c r="A4" s="311"/>
      <c r="B4" s="311"/>
      <c r="C4" s="311"/>
      <c r="D4" s="311"/>
      <c r="E4" s="311"/>
      <c r="F4" s="311"/>
      <c r="G4" s="311"/>
      <c r="H4" s="311"/>
      <c r="I4" s="312" t="s">
        <v>10</v>
      </c>
    </row>
    <row r="5" spans="1:9" ht="45.75" thickTop="1">
      <c r="A5" s="1068" t="s">
        <v>49</v>
      </c>
      <c r="B5" s="548" t="s">
        <v>568</v>
      </c>
      <c r="C5" s="548" t="s">
        <v>544</v>
      </c>
      <c r="D5" s="548" t="s">
        <v>420</v>
      </c>
      <c r="E5" s="548" t="s">
        <v>431</v>
      </c>
      <c r="F5" s="548" t="s">
        <v>432</v>
      </c>
      <c r="G5" s="548" t="s">
        <v>138</v>
      </c>
      <c r="H5" s="548" t="s">
        <v>628</v>
      </c>
      <c r="I5" s="235" t="s">
        <v>13</v>
      </c>
    </row>
    <row r="6" spans="1:9" ht="11.25">
      <c r="A6" s="1069"/>
      <c r="B6" s="932" t="s">
        <v>35</v>
      </c>
      <c r="C6" s="932" t="s">
        <v>36</v>
      </c>
      <c r="D6" s="932" t="s">
        <v>37</v>
      </c>
      <c r="E6" s="932" t="s">
        <v>38</v>
      </c>
      <c r="F6" s="933" t="s">
        <v>39</v>
      </c>
      <c r="G6" s="933" t="s">
        <v>63</v>
      </c>
      <c r="H6" s="933" t="s">
        <v>69</v>
      </c>
      <c r="I6" s="932" t="s">
        <v>629</v>
      </c>
    </row>
    <row r="7" spans="1:9" ht="12.75" customHeight="1">
      <c r="A7" s="284" t="s">
        <v>14</v>
      </c>
      <c r="B7" s="394">
        <v>306316.43658</v>
      </c>
      <c r="C7" s="394">
        <v>48269.46843</v>
      </c>
      <c r="D7" s="549">
        <v>3239</v>
      </c>
      <c r="E7" s="394">
        <v>1232</v>
      </c>
      <c r="F7" s="394">
        <v>1550</v>
      </c>
      <c r="G7" s="394">
        <v>115.83008000000001</v>
      </c>
      <c r="H7" s="394">
        <v>0</v>
      </c>
      <c r="I7" s="550">
        <f>SUM(B7:H7)</f>
        <v>360722.73509</v>
      </c>
    </row>
    <row r="8" spans="1:9" ht="12.75" customHeight="1">
      <c r="A8" s="284" t="s">
        <v>15</v>
      </c>
      <c r="B8" s="394">
        <v>191515.94722</v>
      </c>
      <c r="C8" s="394">
        <v>125695.19139</v>
      </c>
      <c r="D8" s="549">
        <v>12207</v>
      </c>
      <c r="E8" s="394">
        <v>2723</v>
      </c>
      <c r="F8" s="394">
        <v>32060.000000000004</v>
      </c>
      <c r="G8" s="394">
        <v>49383.99877</v>
      </c>
      <c r="H8" s="394">
        <v>0</v>
      </c>
      <c r="I8" s="550">
        <f aca="true" t="shared" si="0" ref="I8:I21">SUM(B8:H8)</f>
        <v>413585.13738000003</v>
      </c>
    </row>
    <row r="9" spans="1:249" ht="12.75" customHeight="1">
      <c r="A9" s="284" t="s">
        <v>16</v>
      </c>
      <c r="B9" s="394">
        <v>1568637.74703</v>
      </c>
      <c r="C9" s="394">
        <v>121394.48155</v>
      </c>
      <c r="D9" s="549">
        <v>6159</v>
      </c>
      <c r="E9" s="394">
        <v>7079</v>
      </c>
      <c r="F9" s="394">
        <v>37520</v>
      </c>
      <c r="G9" s="394">
        <v>3094.26899</v>
      </c>
      <c r="H9" s="394">
        <v>0</v>
      </c>
      <c r="I9" s="550">
        <f t="shared" si="0"/>
        <v>1743884.49757</v>
      </c>
      <c r="IO9" s="76">
        <f>SUM(A9:IN9)</f>
        <v>3487768.99514</v>
      </c>
    </row>
    <row r="10" spans="1:9" ht="12.75" customHeight="1">
      <c r="A10" s="284" t="s">
        <v>17</v>
      </c>
      <c r="B10" s="394">
        <v>66609.21291</v>
      </c>
      <c r="C10" s="394">
        <v>36695.40940999999</v>
      </c>
      <c r="D10" s="549">
        <v>3311</v>
      </c>
      <c r="E10" s="394">
        <v>1163</v>
      </c>
      <c r="F10" s="394">
        <v>510</v>
      </c>
      <c r="G10" s="394">
        <v>18.9</v>
      </c>
      <c r="H10" s="394">
        <v>0</v>
      </c>
      <c r="I10" s="550">
        <f t="shared" si="0"/>
        <v>108307.52231999999</v>
      </c>
    </row>
    <row r="11" spans="1:9" ht="12.75" customHeight="1">
      <c r="A11" s="284" t="s">
        <v>18</v>
      </c>
      <c r="B11" s="394">
        <v>49026.79918</v>
      </c>
      <c r="C11" s="394">
        <v>15519.9619</v>
      </c>
      <c r="D11" s="549">
        <v>3022</v>
      </c>
      <c r="E11" s="394">
        <v>943</v>
      </c>
      <c r="F11" s="394">
        <v>770</v>
      </c>
      <c r="G11" s="394">
        <v>9981.28133</v>
      </c>
      <c r="H11" s="394">
        <v>0</v>
      </c>
      <c r="I11" s="550">
        <f t="shared" si="0"/>
        <v>79263.04241</v>
      </c>
    </row>
    <row r="12" spans="1:9" ht="12.75" customHeight="1">
      <c r="A12" s="284" t="s">
        <v>19</v>
      </c>
      <c r="B12" s="394">
        <v>49815.26968</v>
      </c>
      <c r="C12" s="394">
        <v>9646.42646</v>
      </c>
      <c r="D12" s="549">
        <v>304</v>
      </c>
      <c r="E12" s="394">
        <v>103</v>
      </c>
      <c r="F12" s="394">
        <v>0</v>
      </c>
      <c r="G12" s="394">
        <v>0</v>
      </c>
      <c r="H12" s="394">
        <v>0</v>
      </c>
      <c r="I12" s="550">
        <f t="shared" si="0"/>
        <v>59868.69614</v>
      </c>
    </row>
    <row r="13" spans="1:9" ht="12.75" customHeight="1">
      <c r="A13" s="284" t="s">
        <v>20</v>
      </c>
      <c r="B13" s="394">
        <v>132410.18232</v>
      </c>
      <c r="C13" s="394">
        <v>23863.847449999997</v>
      </c>
      <c r="D13" s="549">
        <v>868</v>
      </c>
      <c r="E13" s="394">
        <v>233</v>
      </c>
      <c r="F13" s="394">
        <v>0</v>
      </c>
      <c r="G13" s="394">
        <v>1288.55132</v>
      </c>
      <c r="H13" s="394">
        <v>0</v>
      </c>
      <c r="I13" s="550">
        <f t="shared" si="0"/>
        <v>158663.58109</v>
      </c>
    </row>
    <row r="14" spans="1:9" ht="12.75" customHeight="1">
      <c r="A14" s="284" t="s">
        <v>21</v>
      </c>
      <c r="B14" s="394">
        <v>161696.07155000002</v>
      </c>
      <c r="C14" s="394">
        <v>16113.9436</v>
      </c>
      <c r="D14" s="549">
        <v>2939</v>
      </c>
      <c r="E14" s="394">
        <v>492</v>
      </c>
      <c r="F14" s="394">
        <v>7910</v>
      </c>
      <c r="G14" s="394">
        <v>3.756</v>
      </c>
      <c r="H14" s="394">
        <v>7757.6752</v>
      </c>
      <c r="I14" s="550">
        <f t="shared" si="0"/>
        <v>196912.44635</v>
      </c>
    </row>
    <row r="15" spans="1:9" ht="12.75" customHeight="1">
      <c r="A15" s="284" t="s">
        <v>22</v>
      </c>
      <c r="B15" s="394">
        <v>476559.26068</v>
      </c>
      <c r="C15" s="394">
        <v>68506.31877</v>
      </c>
      <c r="D15" s="549">
        <v>74</v>
      </c>
      <c r="E15" s="394">
        <v>1523</v>
      </c>
      <c r="F15" s="394">
        <v>4080</v>
      </c>
      <c r="G15" s="394">
        <v>73.89446</v>
      </c>
      <c r="H15" s="394">
        <v>0</v>
      </c>
      <c r="I15" s="550">
        <f t="shared" si="0"/>
        <v>550816.47391</v>
      </c>
    </row>
    <row r="16" spans="1:9" ht="12.75" customHeight="1">
      <c r="A16" s="284" t="s">
        <v>23</v>
      </c>
      <c r="B16" s="394">
        <v>776927.95496</v>
      </c>
      <c r="C16" s="394">
        <v>97512.17569</v>
      </c>
      <c r="D16" s="549">
        <v>103</v>
      </c>
      <c r="E16" s="394">
        <v>3238</v>
      </c>
      <c r="F16" s="394">
        <v>10130</v>
      </c>
      <c r="G16" s="394">
        <v>6.86063</v>
      </c>
      <c r="H16" s="394">
        <v>0</v>
      </c>
      <c r="I16" s="550">
        <f t="shared" si="0"/>
        <v>887917.99128</v>
      </c>
    </row>
    <row r="17" spans="1:9" ht="12.75" customHeight="1">
      <c r="A17" s="284" t="s">
        <v>24</v>
      </c>
      <c r="B17" s="394">
        <v>260171.97689</v>
      </c>
      <c r="C17" s="394">
        <v>15240.79637</v>
      </c>
      <c r="D17" s="549">
        <v>8427</v>
      </c>
      <c r="E17" s="394">
        <v>55</v>
      </c>
      <c r="F17" s="394">
        <v>0</v>
      </c>
      <c r="G17" s="394">
        <v>419.07973</v>
      </c>
      <c r="H17" s="394">
        <v>0</v>
      </c>
      <c r="I17" s="550">
        <f t="shared" si="0"/>
        <v>284313.85299</v>
      </c>
    </row>
    <row r="18" spans="1:9" ht="12.75" customHeight="1">
      <c r="A18" s="284" t="s">
        <v>25</v>
      </c>
      <c r="B18" s="394">
        <v>555556.36313</v>
      </c>
      <c r="C18" s="394">
        <v>70774.10002</v>
      </c>
      <c r="D18" s="549">
        <v>1129</v>
      </c>
      <c r="E18" s="394">
        <v>7063</v>
      </c>
      <c r="F18" s="394">
        <v>1560</v>
      </c>
      <c r="G18" s="394">
        <v>3922.8071999999997</v>
      </c>
      <c r="H18" s="394">
        <v>630.54975</v>
      </c>
      <c r="I18" s="550">
        <f t="shared" si="0"/>
        <v>640635.8201</v>
      </c>
    </row>
    <row r="19" spans="1:9" ht="12.75" customHeight="1">
      <c r="A19" s="284" t="s">
        <v>26</v>
      </c>
      <c r="B19" s="394">
        <v>34201.6696</v>
      </c>
      <c r="C19" s="394">
        <v>9370.84909</v>
      </c>
      <c r="D19" s="549">
        <v>514</v>
      </c>
      <c r="E19" s="394">
        <v>88</v>
      </c>
      <c r="F19" s="394">
        <v>240</v>
      </c>
      <c r="G19" s="394">
        <v>1036.5989</v>
      </c>
      <c r="H19" s="394">
        <v>0</v>
      </c>
      <c r="I19" s="550">
        <f t="shared" si="0"/>
        <v>45451.117589999994</v>
      </c>
    </row>
    <row r="20" spans="1:9" ht="12.75" customHeight="1">
      <c r="A20" s="284" t="s">
        <v>27</v>
      </c>
      <c r="B20" s="394">
        <v>36837.962060000005</v>
      </c>
      <c r="C20" s="394">
        <v>1060.08385</v>
      </c>
      <c r="D20" s="549">
        <v>72</v>
      </c>
      <c r="E20" s="394">
        <v>576</v>
      </c>
      <c r="F20" s="394">
        <v>0</v>
      </c>
      <c r="G20" s="394">
        <v>18.898</v>
      </c>
      <c r="H20" s="394">
        <v>0</v>
      </c>
      <c r="I20" s="550">
        <f t="shared" si="0"/>
        <v>38564.94391000001</v>
      </c>
    </row>
    <row r="21" spans="1:9" ht="12.75" customHeight="1">
      <c r="A21" s="284" t="s">
        <v>28</v>
      </c>
      <c r="B21" s="394">
        <v>963772.46186</v>
      </c>
      <c r="C21" s="394">
        <v>125757.76713</v>
      </c>
      <c r="D21" s="549">
        <v>526</v>
      </c>
      <c r="E21" s="394">
        <v>4854</v>
      </c>
      <c r="F21" s="394">
        <v>580</v>
      </c>
      <c r="G21" s="394">
        <v>21.985</v>
      </c>
      <c r="H21" s="394">
        <v>0</v>
      </c>
      <c r="I21" s="550">
        <f t="shared" si="0"/>
        <v>1095512.21399</v>
      </c>
    </row>
    <row r="22" spans="1:9" ht="12.75" customHeight="1">
      <c r="A22" s="313" t="s">
        <v>203</v>
      </c>
      <c r="B22" s="314">
        <f aca="true" t="shared" si="1" ref="B22:I22">SUM(B7:B21)</f>
        <v>5630055.315649999</v>
      </c>
      <c r="C22" s="314">
        <f t="shared" si="1"/>
        <v>785420.8211100001</v>
      </c>
      <c r="D22" s="314">
        <f t="shared" si="1"/>
        <v>42894</v>
      </c>
      <c r="E22" s="314">
        <f t="shared" si="1"/>
        <v>31365</v>
      </c>
      <c r="F22" s="605">
        <f t="shared" si="1"/>
        <v>96910</v>
      </c>
      <c r="G22" s="605">
        <f t="shared" si="1"/>
        <v>69386.71041</v>
      </c>
      <c r="H22" s="605">
        <f t="shared" si="1"/>
        <v>8388.22495</v>
      </c>
      <c r="I22" s="314">
        <f t="shared" si="1"/>
        <v>6664420.07212</v>
      </c>
    </row>
    <row r="23" spans="1:8" ht="12.75">
      <c r="A23"/>
      <c r="B23"/>
      <c r="C23"/>
      <c r="D23"/>
      <c r="F23"/>
      <c r="G23" s="395"/>
      <c r="H23" s="390"/>
    </row>
    <row r="24" spans="1:8" ht="11.25">
      <c r="A24" s="278" t="s">
        <v>404</v>
      </c>
      <c r="B24" s="278"/>
      <c r="C24" s="278"/>
      <c r="D24" s="278"/>
      <c r="E24" s="278"/>
      <c r="F24" s="316"/>
      <c r="G24" s="316"/>
      <c r="H24" s="164"/>
    </row>
    <row r="25" spans="1:8" ht="11.25">
      <c r="A25" s="296" t="s">
        <v>405</v>
      </c>
      <c r="B25" s="296"/>
      <c r="C25" s="279"/>
      <c r="D25" s="279"/>
      <c r="E25" s="279"/>
      <c r="F25" s="315"/>
      <c r="G25" s="315"/>
      <c r="H25" s="164"/>
    </row>
    <row r="26" spans="1:9" ht="12.75">
      <c r="A26" s="296" t="s">
        <v>406</v>
      </c>
      <c r="B26" s="296"/>
      <c r="C26" s="279"/>
      <c r="D26" s="279"/>
      <c r="E26" s="279"/>
      <c r="F26" s="315"/>
      <c r="G26" s="315"/>
      <c r="H26" s="164"/>
      <c r="I26"/>
    </row>
    <row r="27" spans="1:9" ht="12.75">
      <c r="A27" s="296" t="s">
        <v>407</v>
      </c>
      <c r="B27" s="296"/>
      <c r="C27" s="279"/>
      <c r="D27" s="279"/>
      <c r="E27" s="279"/>
      <c r="F27" s="315"/>
      <c r="G27" s="315"/>
      <c r="H27" s="164"/>
      <c r="I27"/>
    </row>
    <row r="29" spans="1:2" ht="12">
      <c r="A29" s="545" t="s">
        <v>403</v>
      </c>
      <c r="B29" s="545"/>
    </row>
    <row r="30" ht="12.75">
      <c r="E30"/>
    </row>
    <row r="32" spans="3:9" ht="11.25">
      <c r="C32" s="394"/>
      <c r="D32" s="394"/>
      <c r="E32" s="394"/>
      <c r="F32" s="394"/>
      <c r="G32" s="394"/>
      <c r="H32" s="394"/>
      <c r="I32" s="394"/>
    </row>
    <row r="33" spans="3:9" ht="11.25">
      <c r="C33" s="394"/>
      <c r="D33" s="394"/>
      <c r="E33" s="394"/>
      <c r="F33" s="394"/>
      <c r="G33" s="394"/>
      <c r="H33" s="394"/>
      <c r="I33" s="394"/>
    </row>
    <row r="34" spans="3:9" ht="11.25">
      <c r="C34" s="394"/>
      <c r="D34" s="394"/>
      <c r="E34" s="394"/>
      <c r="F34" s="394"/>
      <c r="G34" s="394"/>
      <c r="H34" s="394"/>
      <c r="I34" s="394"/>
    </row>
    <row r="35" spans="3:9" ht="11.25">
      <c r="C35" s="394"/>
      <c r="D35" s="394"/>
      <c r="E35" s="394"/>
      <c r="F35" s="394"/>
      <c r="G35" s="394"/>
      <c r="H35" s="394"/>
      <c r="I35" s="394"/>
    </row>
    <row r="36" spans="3:9" ht="11.25">
      <c r="C36" s="394"/>
      <c r="D36" s="394"/>
      <c r="E36" s="394"/>
      <c r="F36" s="394"/>
      <c r="G36" s="394"/>
      <c r="H36" s="394"/>
      <c r="I36" s="394"/>
    </row>
    <row r="37" spans="3:9" ht="11.25">
      <c r="C37" s="394"/>
      <c r="D37" s="394"/>
      <c r="E37" s="394"/>
      <c r="F37" s="394"/>
      <c r="G37" s="394"/>
      <c r="H37" s="394"/>
      <c r="I37" s="394"/>
    </row>
    <row r="38" spans="3:9" ht="11.25">
      <c r="C38" s="394"/>
      <c r="D38" s="394"/>
      <c r="E38" s="394"/>
      <c r="F38" s="394"/>
      <c r="G38" s="394"/>
      <c r="H38" s="394"/>
      <c r="I38" s="394"/>
    </row>
    <row r="39" spans="3:9" ht="11.25">
      <c r="C39" s="394"/>
      <c r="D39" s="394"/>
      <c r="E39" s="394"/>
      <c r="F39" s="394"/>
      <c r="G39" s="394"/>
      <c r="H39" s="394"/>
      <c r="I39" s="394"/>
    </row>
    <row r="40" spans="3:9" ht="11.25">
      <c r="C40" s="394"/>
      <c r="D40" s="394"/>
      <c r="E40" s="394"/>
      <c r="F40" s="394"/>
      <c r="G40" s="394"/>
      <c r="H40" s="394"/>
      <c r="I40" s="394"/>
    </row>
    <row r="41" spans="3:9" ht="11.25">
      <c r="C41" s="394"/>
      <c r="D41" s="394"/>
      <c r="E41" s="394"/>
      <c r="F41" s="394"/>
      <c r="G41" s="394"/>
      <c r="H41" s="394"/>
      <c r="I41" s="394"/>
    </row>
    <row r="42" spans="3:9" ht="11.25">
      <c r="C42" s="394"/>
      <c r="D42" s="394"/>
      <c r="E42" s="394"/>
      <c r="F42" s="394"/>
      <c r="G42" s="394"/>
      <c r="H42" s="394"/>
      <c r="I42" s="394"/>
    </row>
    <row r="43" spans="3:9" ht="11.25">
      <c r="C43" s="394"/>
      <c r="D43" s="394"/>
      <c r="E43" s="394"/>
      <c r="F43" s="394"/>
      <c r="G43" s="394"/>
      <c r="H43" s="394"/>
      <c r="I43" s="394"/>
    </row>
    <row r="44" spans="3:9" ht="11.25">
      <c r="C44" s="394"/>
      <c r="D44" s="394"/>
      <c r="E44" s="394"/>
      <c r="F44" s="394"/>
      <c r="G44" s="394"/>
      <c r="H44" s="394"/>
      <c r="I44" s="394"/>
    </row>
    <row r="45" spans="3:9" ht="11.25">
      <c r="C45" s="394"/>
      <c r="D45" s="394"/>
      <c r="E45" s="394"/>
      <c r="F45" s="394"/>
      <c r="G45" s="394"/>
      <c r="H45" s="394"/>
      <c r="I45" s="394"/>
    </row>
    <row r="46" spans="3:9" ht="11.25">
      <c r="C46" s="394"/>
      <c r="D46" s="394"/>
      <c r="E46" s="394"/>
      <c r="F46" s="394"/>
      <c r="G46" s="394"/>
      <c r="H46" s="394"/>
      <c r="I46" s="394"/>
    </row>
    <row r="47" spans="3:9" ht="11.25">
      <c r="C47" s="394"/>
      <c r="D47" s="394"/>
      <c r="E47" s="394"/>
      <c r="F47" s="394"/>
      <c r="G47" s="394"/>
      <c r="H47" s="394"/>
      <c r="I47" s="394"/>
    </row>
    <row r="49" spans="3:9" ht="11.25">
      <c r="C49" s="474"/>
      <c r="D49" s="474"/>
      <c r="E49" s="474"/>
      <c r="F49" s="474"/>
      <c r="G49" s="474"/>
      <c r="H49" s="474"/>
      <c r="I49" s="474"/>
    </row>
    <row r="50" spans="3:9" ht="11.25">
      <c r="C50" s="474"/>
      <c r="D50" s="474"/>
      <c r="E50" s="474"/>
      <c r="F50" s="474"/>
      <c r="G50" s="474"/>
      <c r="H50" s="474"/>
      <c r="I50" s="474"/>
    </row>
    <row r="51" spans="3:9" ht="11.25">
      <c r="C51" s="474"/>
      <c r="D51" s="474"/>
      <c r="E51" s="474"/>
      <c r="F51" s="474"/>
      <c r="G51" s="474"/>
      <c r="H51" s="474"/>
      <c r="I51" s="474"/>
    </row>
    <row r="52" spans="3:9" ht="11.25">
      <c r="C52" s="474"/>
      <c r="D52" s="474"/>
      <c r="E52" s="474"/>
      <c r="F52" s="474"/>
      <c r="G52" s="474"/>
      <c r="H52" s="474"/>
      <c r="I52" s="474"/>
    </row>
    <row r="53" spans="3:9" ht="11.25">
      <c r="C53" s="474"/>
      <c r="D53" s="474"/>
      <c r="E53" s="474"/>
      <c r="F53" s="474"/>
      <c r="G53" s="474"/>
      <c r="H53" s="474"/>
      <c r="I53" s="474"/>
    </row>
    <row r="54" spans="3:9" ht="11.25">
      <c r="C54" s="474"/>
      <c r="D54" s="474"/>
      <c r="E54" s="474"/>
      <c r="F54" s="474"/>
      <c r="G54" s="474"/>
      <c r="H54" s="474"/>
      <c r="I54" s="474"/>
    </row>
    <row r="55" spans="3:9" ht="11.25">
      <c r="C55" s="474"/>
      <c r="D55" s="474"/>
      <c r="E55" s="474"/>
      <c r="F55" s="474"/>
      <c r="G55" s="474"/>
      <c r="H55" s="474"/>
      <c r="I55" s="474"/>
    </row>
    <row r="56" spans="3:9" ht="11.25">
      <c r="C56" s="474"/>
      <c r="D56" s="474"/>
      <c r="E56" s="474"/>
      <c r="F56" s="474"/>
      <c r="G56" s="474"/>
      <c r="H56" s="474"/>
      <c r="I56" s="474"/>
    </row>
    <row r="57" spans="3:9" ht="11.25">
      <c r="C57" s="474"/>
      <c r="D57" s="474"/>
      <c r="E57" s="474"/>
      <c r="F57" s="474"/>
      <c r="G57" s="474"/>
      <c r="H57" s="474"/>
      <c r="I57" s="474"/>
    </row>
    <row r="58" spans="3:9" ht="11.25">
      <c r="C58" s="474"/>
      <c r="D58" s="474"/>
      <c r="E58" s="474"/>
      <c r="F58" s="474"/>
      <c r="G58" s="474"/>
      <c r="H58" s="474"/>
      <c r="I58" s="474"/>
    </row>
    <row r="59" spans="3:9" ht="11.25">
      <c r="C59" s="474"/>
      <c r="D59" s="474"/>
      <c r="E59" s="474"/>
      <c r="F59" s="474"/>
      <c r="G59" s="474"/>
      <c r="H59" s="474"/>
      <c r="I59" s="474"/>
    </row>
    <row r="60" spans="3:9" ht="11.25">
      <c r="C60" s="474"/>
      <c r="D60" s="474"/>
      <c r="E60" s="474"/>
      <c r="F60" s="474"/>
      <c r="G60" s="474"/>
      <c r="H60" s="474"/>
      <c r="I60" s="474"/>
    </row>
    <row r="61" spans="3:9" ht="11.25">
      <c r="C61" s="474"/>
      <c r="D61" s="474"/>
      <c r="E61" s="474"/>
      <c r="F61" s="474"/>
      <c r="G61" s="474"/>
      <c r="H61" s="474"/>
      <c r="I61" s="474"/>
    </row>
    <row r="62" spans="3:9" ht="11.25">
      <c r="C62" s="474"/>
      <c r="D62" s="474"/>
      <c r="E62" s="474"/>
      <c r="F62" s="474"/>
      <c r="G62" s="474"/>
      <c r="H62" s="474"/>
      <c r="I62" s="474"/>
    </row>
    <row r="63" spans="3:9" ht="11.25">
      <c r="C63" s="474"/>
      <c r="D63" s="474"/>
      <c r="E63" s="474"/>
      <c r="F63" s="474"/>
      <c r="G63" s="474"/>
      <c r="H63" s="474"/>
      <c r="I63" s="474"/>
    </row>
    <row r="64" spans="3:9" ht="11.25">
      <c r="C64" s="474"/>
      <c r="D64" s="474"/>
      <c r="E64" s="474"/>
      <c r="F64" s="474"/>
      <c r="G64" s="474"/>
      <c r="H64" s="474"/>
      <c r="I64" s="474"/>
    </row>
    <row r="65" ht="11.25">
      <c r="C65" s="474"/>
    </row>
  </sheetData>
  <sheetProtection/>
  <mergeCells count="3">
    <mergeCell ref="A5:A6"/>
    <mergeCell ref="A2:I2"/>
    <mergeCell ref="A1:I1"/>
  </mergeCells>
  <printOptions horizontalCentered="1" verticalCentered="1"/>
  <pageMargins left="0" right="0" top="1.1811023622047245" bottom="0.3937007874015748" header="0" footer="0"/>
  <pageSetup horizontalDpi="600" verticalDpi="600" orientation="landscape" paperSize="9" scale="99" r:id="rId1"/>
  <rowBreaks count="1" manualBreakCount="1">
    <brk id="73" max="65535" man="1"/>
  </rowBreaks>
  <ignoredErrors>
    <ignoredError sqref="B6:H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60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2.8515625" style="164" customWidth="1"/>
    <col min="2" max="2" width="15.57421875" style="164" customWidth="1"/>
    <col min="3" max="3" width="16.140625" style="164" customWidth="1"/>
    <col min="4" max="4" width="18.140625" style="164" customWidth="1"/>
    <col min="5" max="16384" width="11.421875" style="164" customWidth="1"/>
  </cols>
  <sheetData>
    <row r="1" spans="1:4" ht="12.75" customHeight="1">
      <c r="A1" s="1071" t="s">
        <v>396</v>
      </c>
      <c r="B1" s="1071"/>
      <c r="C1" s="1071"/>
      <c r="D1" s="1071"/>
    </row>
    <row r="2" spans="1:4" ht="12.75" customHeight="1">
      <c r="A2" s="1071" t="s">
        <v>164</v>
      </c>
      <c r="B2" s="1071"/>
      <c r="C2" s="1071"/>
      <c r="D2" s="1071"/>
    </row>
    <row r="3" spans="1:4" ht="12.75" customHeight="1">
      <c r="A3" s="868"/>
      <c r="B3" s="868"/>
      <c r="C3" s="868"/>
      <c r="D3" s="868"/>
    </row>
    <row r="4" ht="21" customHeight="1" thickBot="1">
      <c r="D4" s="336" t="s">
        <v>165</v>
      </c>
    </row>
    <row r="5" spans="1:4" ht="15.75" customHeight="1" thickTop="1">
      <c r="A5" s="335" t="s">
        <v>166</v>
      </c>
      <c r="B5" s="335" t="s">
        <v>167</v>
      </c>
      <c r="C5" s="335" t="s">
        <v>167</v>
      </c>
      <c r="D5" s="335" t="s">
        <v>164</v>
      </c>
    </row>
    <row r="6" spans="1:4" ht="15.75" customHeight="1" thickBot="1">
      <c r="A6" s="334" t="s">
        <v>168</v>
      </c>
      <c r="B6" s="334">
        <v>2017</v>
      </c>
      <c r="C6" s="334">
        <v>2016</v>
      </c>
      <c r="D6" s="334" t="s">
        <v>448</v>
      </c>
    </row>
    <row r="7" spans="1:4" ht="15.75" customHeight="1">
      <c r="A7" s="164" t="s">
        <v>14</v>
      </c>
      <c r="B7" s="948">
        <v>77740</v>
      </c>
      <c r="C7" s="948">
        <v>75118</v>
      </c>
      <c r="D7" s="948">
        <f>+B7-C7</f>
        <v>2622</v>
      </c>
    </row>
    <row r="8" spans="1:4" ht="15.75" customHeight="1">
      <c r="A8" s="164" t="s">
        <v>15</v>
      </c>
      <c r="B8" s="948">
        <v>11210</v>
      </c>
      <c r="C8" s="948">
        <v>10854</v>
      </c>
      <c r="D8" s="948">
        <f aca="true" t="shared" si="0" ref="D8:D21">+B8-C8</f>
        <v>356</v>
      </c>
    </row>
    <row r="9" spans="1:4" ht="15.75" customHeight="1">
      <c r="A9" s="164" t="s">
        <v>16</v>
      </c>
      <c r="B9" s="948">
        <v>34260</v>
      </c>
      <c r="C9" s="948">
        <v>33325</v>
      </c>
      <c r="D9" s="948">
        <f t="shared" si="0"/>
        <v>935</v>
      </c>
    </row>
    <row r="10" spans="1:4" ht="15.75" customHeight="1">
      <c r="A10" s="164" t="s">
        <v>17</v>
      </c>
      <c r="B10" s="948">
        <v>4244</v>
      </c>
      <c r="C10" s="948">
        <v>4094</v>
      </c>
      <c r="D10" s="948">
        <f t="shared" si="0"/>
        <v>150</v>
      </c>
    </row>
    <row r="11" spans="1:4" ht="15.75" customHeight="1">
      <c r="A11" s="164" t="s">
        <v>18</v>
      </c>
      <c r="B11" s="948">
        <v>3033</v>
      </c>
      <c r="C11" s="948">
        <v>2890</v>
      </c>
      <c r="D11" s="948">
        <f t="shared" si="0"/>
        <v>143</v>
      </c>
    </row>
    <row r="12" spans="1:4" ht="15.75" customHeight="1">
      <c r="A12" s="164" t="s">
        <v>19</v>
      </c>
      <c r="B12" s="948">
        <v>1570</v>
      </c>
      <c r="C12" s="948">
        <v>1487</v>
      </c>
      <c r="D12" s="948">
        <f t="shared" si="0"/>
        <v>83</v>
      </c>
    </row>
    <row r="13" spans="1:4" ht="15.75" customHeight="1">
      <c r="A13" s="164" t="s">
        <v>20</v>
      </c>
      <c r="B13" s="948">
        <v>8795</v>
      </c>
      <c r="C13" s="948">
        <v>8305</v>
      </c>
      <c r="D13" s="948">
        <f t="shared" si="0"/>
        <v>490</v>
      </c>
    </row>
    <row r="14" spans="1:4" ht="15.75" customHeight="1">
      <c r="A14" s="164" t="s">
        <v>21</v>
      </c>
      <c r="B14" s="948">
        <v>46187</v>
      </c>
      <c r="C14" s="948">
        <v>44663</v>
      </c>
      <c r="D14" s="948">
        <f t="shared" si="0"/>
        <v>1524</v>
      </c>
    </row>
    <row r="15" spans="1:4" ht="15.75" customHeight="1">
      <c r="A15" s="164" t="s">
        <v>22</v>
      </c>
      <c r="B15" s="948">
        <v>7959</v>
      </c>
      <c r="C15" s="948">
        <v>7486</v>
      </c>
      <c r="D15" s="948">
        <f t="shared" si="0"/>
        <v>473</v>
      </c>
    </row>
    <row r="16" spans="1:4" ht="15.75" customHeight="1">
      <c r="A16" s="164" t="s">
        <v>23</v>
      </c>
      <c r="B16" s="948">
        <v>14430</v>
      </c>
      <c r="C16" s="948">
        <v>14055</v>
      </c>
      <c r="D16" s="948">
        <f t="shared" si="0"/>
        <v>375</v>
      </c>
    </row>
    <row r="17" spans="1:4" ht="15.75" customHeight="1">
      <c r="A17" s="164" t="s">
        <v>24</v>
      </c>
      <c r="B17" s="948">
        <v>7042</v>
      </c>
      <c r="C17" s="948">
        <v>6935</v>
      </c>
      <c r="D17" s="948">
        <f t="shared" si="0"/>
        <v>107</v>
      </c>
    </row>
    <row r="18" spans="1:4" ht="15.75" customHeight="1">
      <c r="A18" s="164" t="s">
        <v>25</v>
      </c>
      <c r="B18" s="948">
        <v>4401</v>
      </c>
      <c r="C18" s="948">
        <v>4059</v>
      </c>
      <c r="D18" s="948">
        <f t="shared" si="0"/>
        <v>342</v>
      </c>
    </row>
    <row r="19" spans="1:4" ht="15.75" customHeight="1">
      <c r="A19" s="164" t="s">
        <v>26</v>
      </c>
      <c r="B19" s="948">
        <v>8817</v>
      </c>
      <c r="C19" s="948">
        <v>8572</v>
      </c>
      <c r="D19" s="948">
        <f t="shared" si="0"/>
        <v>245</v>
      </c>
    </row>
    <row r="20" spans="1:4" ht="15.75" customHeight="1">
      <c r="A20" s="164" t="s">
        <v>27</v>
      </c>
      <c r="B20" s="948">
        <v>32783</v>
      </c>
      <c r="C20" s="948">
        <v>30417</v>
      </c>
      <c r="D20" s="948">
        <f t="shared" si="0"/>
        <v>2366</v>
      </c>
    </row>
    <row r="21" spans="1:4" ht="15.75" customHeight="1" thickBot="1">
      <c r="A21" s="333" t="s">
        <v>28</v>
      </c>
      <c r="B21" s="949">
        <v>11870</v>
      </c>
      <c r="C21" s="949">
        <v>11316</v>
      </c>
      <c r="D21" s="949">
        <f t="shared" si="0"/>
        <v>554</v>
      </c>
    </row>
    <row r="22" spans="1:4" ht="15.75" customHeight="1" thickBot="1">
      <c r="A22" s="332" t="s">
        <v>13</v>
      </c>
      <c r="B22" s="950">
        <f>SUM(B7:B21)</f>
        <v>274341</v>
      </c>
      <c r="C22" s="950">
        <f>SUM(C7:C21)</f>
        <v>263576</v>
      </c>
      <c r="D22" s="950">
        <f>SUM(D7:D21)</f>
        <v>10765</v>
      </c>
    </row>
    <row r="23" spans="1:4" ht="46.5" customHeight="1" thickTop="1">
      <c r="A23" s="1073" t="s">
        <v>449</v>
      </c>
      <c r="B23" s="1073"/>
      <c r="C23" s="1073"/>
      <c r="D23" s="1073"/>
    </row>
    <row r="24" ht="15.75" customHeight="1">
      <c r="A24" s="164" t="s">
        <v>230</v>
      </c>
    </row>
    <row r="25" ht="11.25">
      <c r="D25" s="165"/>
    </row>
    <row r="26" spans="2:10" ht="11.25">
      <c r="B26" s="165"/>
      <c r="C26" s="165"/>
      <c r="D26" s="165"/>
      <c r="J26" s="165"/>
    </row>
    <row r="27" spans="2:10" ht="11.25">
      <c r="B27" s="165"/>
      <c r="J27" s="165"/>
    </row>
    <row r="28" ht="11.25">
      <c r="D28" s="165"/>
    </row>
    <row r="29" spans="2:10" ht="11.25">
      <c r="B29" s="165"/>
      <c r="C29" s="165"/>
      <c r="D29" s="165"/>
      <c r="J29" s="165"/>
    </row>
    <row r="30" spans="3:10" ht="11.25">
      <c r="C30" s="165"/>
      <c r="D30" s="165"/>
      <c r="J30" s="165"/>
    </row>
    <row r="31" spans="3:4" ht="11.25">
      <c r="C31" s="165"/>
      <c r="D31" s="165"/>
    </row>
    <row r="32" spans="2:4" ht="11.25">
      <c r="B32" s="165"/>
      <c r="C32" s="165"/>
      <c r="D32" s="165"/>
    </row>
    <row r="33" spans="3:10" ht="11.25">
      <c r="C33" s="165"/>
      <c r="D33" s="165"/>
      <c r="J33" s="165"/>
    </row>
    <row r="34" spans="1:4" ht="11.25">
      <c r="A34" s="165"/>
      <c r="B34" s="165"/>
      <c r="C34" s="165"/>
      <c r="D34" s="165"/>
    </row>
    <row r="35" spans="1:4" ht="11.25">
      <c r="A35" s="165"/>
      <c r="B35" s="165"/>
      <c r="C35" s="165"/>
      <c r="D35" s="165"/>
    </row>
    <row r="36" spans="1:4" ht="11.25">
      <c r="A36" s="178"/>
      <c r="B36" s="178"/>
      <c r="C36" s="165"/>
      <c r="D36" s="165"/>
    </row>
    <row r="37" spans="1:4" ht="11.25">
      <c r="A37" s="178"/>
      <c r="B37" s="178"/>
      <c r="C37" s="165"/>
      <c r="D37" s="165"/>
    </row>
    <row r="38" spans="1:7" ht="11.25">
      <c r="A38" s="179"/>
      <c r="B38" s="179"/>
      <c r="C38" s="178"/>
      <c r="D38" s="178"/>
      <c r="E38" s="179"/>
      <c r="F38" s="179"/>
      <c r="G38" s="179"/>
    </row>
    <row r="39" spans="1:7" ht="11.25">
      <c r="A39" s="331"/>
      <c r="B39" s="331"/>
      <c r="C39" s="178"/>
      <c r="D39" s="178"/>
      <c r="E39" s="179"/>
      <c r="F39" s="179"/>
      <c r="G39" s="179"/>
    </row>
    <row r="40" spans="1:7" ht="11.25">
      <c r="A40" s="331"/>
      <c r="B40" s="331"/>
      <c r="C40" s="178"/>
      <c r="D40" s="178"/>
      <c r="E40" s="179"/>
      <c r="F40" s="179"/>
      <c r="G40" s="179"/>
    </row>
    <row r="41" spans="1:7" ht="11.25">
      <c r="A41" s="179"/>
      <c r="B41" s="178"/>
      <c r="C41" s="178"/>
      <c r="D41" s="178"/>
      <c r="E41" s="179"/>
      <c r="F41" s="179"/>
      <c r="G41" s="179"/>
    </row>
    <row r="42" spans="1:7" ht="11.25">
      <c r="A42" s="179"/>
      <c r="B42" s="178"/>
      <c r="C42" s="178"/>
      <c r="D42" s="178"/>
      <c r="E42" s="179"/>
      <c r="F42" s="179"/>
      <c r="G42" s="179"/>
    </row>
    <row r="43" spans="1:7" ht="11.25">
      <c r="A43" s="179"/>
      <c r="B43" s="178"/>
      <c r="C43" s="178"/>
      <c r="D43" s="178"/>
      <c r="E43" s="179"/>
      <c r="F43" s="179"/>
      <c r="G43" s="179"/>
    </row>
    <row r="44" spans="1:7" ht="11.25">
      <c r="A44" s="179"/>
      <c r="B44" s="178"/>
      <c r="C44" s="330"/>
      <c r="D44" s="330"/>
      <c r="E44" s="179"/>
      <c r="F44" s="179"/>
      <c r="G44" s="179"/>
    </row>
    <row r="45" spans="1:7" ht="11.25">
      <c r="A45" s="179"/>
      <c r="B45" s="178"/>
      <c r="C45" s="178"/>
      <c r="D45" s="178"/>
      <c r="E45" s="179"/>
      <c r="F45" s="179"/>
      <c r="G45" s="179"/>
    </row>
    <row r="46" spans="1:7" ht="11.25">
      <c r="A46" s="179"/>
      <c r="B46" s="178"/>
      <c r="C46" s="178"/>
      <c r="D46" s="178"/>
      <c r="E46" s="179"/>
      <c r="F46" s="179"/>
      <c r="G46" s="179"/>
    </row>
    <row r="47" spans="1:7" ht="21.75" customHeight="1">
      <c r="A47" s="179"/>
      <c r="B47" s="178"/>
      <c r="C47" s="178"/>
      <c r="D47" s="178"/>
      <c r="E47" s="179"/>
      <c r="F47" s="179"/>
      <c r="G47" s="179"/>
    </row>
    <row r="48" spans="1:7" ht="11.25">
      <c r="A48" s="179"/>
      <c r="B48" s="178"/>
      <c r="C48" s="178"/>
      <c r="D48" s="178"/>
      <c r="E48" s="179"/>
      <c r="F48" s="179"/>
      <c r="G48" s="179"/>
    </row>
    <row r="49" spans="1:7" ht="11.25">
      <c r="A49" s="179"/>
      <c r="B49" s="178"/>
      <c r="C49" s="178"/>
      <c r="D49" s="178"/>
      <c r="E49" s="179"/>
      <c r="F49" s="179"/>
      <c r="G49" s="179"/>
    </row>
    <row r="50" spans="1:7" ht="11.25">
      <c r="A50" s="179"/>
      <c r="B50" s="178"/>
      <c r="C50" s="178"/>
      <c r="D50" s="178"/>
      <c r="E50" s="179"/>
      <c r="F50" s="179"/>
      <c r="G50" s="179"/>
    </row>
    <row r="51" spans="1:7" ht="11.25">
      <c r="A51" s="179"/>
      <c r="B51" s="178"/>
      <c r="C51" s="178"/>
      <c r="D51" s="178"/>
      <c r="E51" s="179"/>
      <c r="F51" s="179"/>
      <c r="G51" s="179"/>
    </row>
    <row r="52" spans="1:7" ht="11.25">
      <c r="A52" s="179"/>
      <c r="B52" s="178"/>
      <c r="C52" s="178"/>
      <c r="D52" s="178"/>
      <c r="E52" s="179"/>
      <c r="F52" s="179"/>
      <c r="G52" s="179"/>
    </row>
    <row r="53" spans="1:7" ht="11.25">
      <c r="A53" s="179"/>
      <c r="B53" s="178"/>
      <c r="C53" s="178"/>
      <c r="D53" s="178"/>
      <c r="E53" s="179"/>
      <c r="F53" s="179"/>
      <c r="G53" s="179"/>
    </row>
    <row r="54" spans="1:7" ht="11.25">
      <c r="A54" s="179"/>
      <c r="B54" s="178"/>
      <c r="C54" s="178"/>
      <c r="D54" s="178"/>
      <c r="E54" s="179"/>
      <c r="F54" s="179"/>
      <c r="G54" s="179"/>
    </row>
    <row r="55" spans="1:4" ht="11.25">
      <c r="A55" s="179"/>
      <c r="B55" s="178"/>
      <c r="C55" s="178"/>
      <c r="D55" s="178"/>
    </row>
    <row r="56" spans="1:4" ht="11.25">
      <c r="A56" s="331"/>
      <c r="B56" s="330"/>
      <c r="C56" s="330"/>
      <c r="D56" s="330"/>
    </row>
    <row r="57" spans="1:4" ht="37.5" customHeight="1">
      <c r="A57" s="1072"/>
      <c r="B57" s="1072"/>
      <c r="C57" s="1072"/>
      <c r="D57" s="1072"/>
    </row>
    <row r="60" spans="2:3" ht="11.25">
      <c r="B60" s="165"/>
      <c r="C60" s="165"/>
    </row>
  </sheetData>
  <sheetProtection/>
  <mergeCells count="4">
    <mergeCell ref="A1:D1"/>
    <mergeCell ref="A57:D57"/>
    <mergeCell ref="A23:D23"/>
    <mergeCell ref="A2:D2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ignoredErrors>
    <ignoredError sqref="B22:C22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8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23.8515625" style="164" customWidth="1"/>
    <col min="2" max="2" width="22.57421875" style="164" customWidth="1"/>
    <col min="3" max="4" width="14.421875" style="164" customWidth="1"/>
    <col min="5" max="7" width="11.421875" style="164" customWidth="1"/>
    <col min="8" max="8" width="24.8515625" style="179" customWidth="1"/>
    <col min="9" max="9" width="23.8515625" style="179" customWidth="1"/>
    <col min="10" max="16384" width="11.421875" style="164" customWidth="1"/>
  </cols>
  <sheetData>
    <row r="1" spans="1:4" ht="11.25">
      <c r="A1" s="1071" t="s">
        <v>397</v>
      </c>
      <c r="B1" s="1071"/>
      <c r="C1" s="413"/>
      <c r="D1" s="413"/>
    </row>
    <row r="2" spans="1:9" ht="25.5" customHeight="1">
      <c r="A2" s="1078" t="s">
        <v>450</v>
      </c>
      <c r="B2" s="1078"/>
      <c r="C2" s="413"/>
      <c r="D2" s="413"/>
      <c r="H2" s="1074"/>
      <c r="I2" s="1074"/>
    </row>
    <row r="3" spans="1:9" ht="7.5" customHeight="1">
      <c r="A3" s="869"/>
      <c r="B3" s="869"/>
      <c r="C3" s="413"/>
      <c r="D3" s="413"/>
      <c r="H3" s="331"/>
      <c r="I3" s="331"/>
    </row>
    <row r="4" spans="1:9" ht="25.5" customHeight="1" thickBot="1">
      <c r="A4" s="608"/>
      <c r="B4" s="336" t="s">
        <v>165</v>
      </c>
      <c r="C4" s="179"/>
      <c r="D4" s="179"/>
      <c r="H4" s="1074"/>
      <c r="I4" s="1074"/>
    </row>
    <row r="5" spans="1:5" ht="15.75" customHeight="1" thickTop="1">
      <c r="A5" s="1075" t="s">
        <v>250</v>
      </c>
      <c r="B5" s="1075" t="s">
        <v>251</v>
      </c>
      <c r="C5" s="990"/>
      <c r="D5" s="990"/>
      <c r="E5" s="386"/>
    </row>
    <row r="6" spans="1:9" ht="28.5" customHeight="1" thickBot="1">
      <c r="A6" s="1076"/>
      <c r="B6" s="1076"/>
      <c r="C6" s="990"/>
      <c r="D6" s="990"/>
      <c r="E6" s="386"/>
      <c r="H6" s="990"/>
      <c r="I6" s="990"/>
    </row>
    <row r="7" spans="1:9" ht="15.75" customHeight="1">
      <c r="A7" s="608" t="s">
        <v>14</v>
      </c>
      <c r="B7" s="946">
        <v>54455</v>
      </c>
      <c r="C7" s="178"/>
      <c r="D7" s="178"/>
      <c r="E7" s="386"/>
      <c r="H7" s="990"/>
      <c r="I7" s="990"/>
    </row>
    <row r="8" spans="1:9" ht="15.75" customHeight="1">
      <c r="A8" s="608" t="s">
        <v>15</v>
      </c>
      <c r="B8" s="946">
        <v>5496</v>
      </c>
      <c r="C8" s="179"/>
      <c r="D8" s="178"/>
      <c r="E8" s="386"/>
      <c r="I8" s="178"/>
    </row>
    <row r="9" spans="1:9" ht="15.75" customHeight="1">
      <c r="A9" s="608" t="s">
        <v>16</v>
      </c>
      <c r="B9" s="946">
        <v>25221</v>
      </c>
      <c r="C9" s="178"/>
      <c r="D9" s="178"/>
      <c r="E9" s="386"/>
      <c r="I9" s="178"/>
    </row>
    <row r="10" spans="1:9" ht="15.75" customHeight="1">
      <c r="A10" s="608" t="s">
        <v>17</v>
      </c>
      <c r="B10" s="946">
        <v>1652</v>
      </c>
      <c r="C10" s="178"/>
      <c r="D10" s="178"/>
      <c r="E10" s="386"/>
      <c r="I10" s="178"/>
    </row>
    <row r="11" spans="1:9" ht="15.75" customHeight="1">
      <c r="A11" s="608" t="s">
        <v>18</v>
      </c>
      <c r="B11" s="946">
        <v>2221</v>
      </c>
      <c r="C11" s="178"/>
      <c r="D11" s="178"/>
      <c r="E11" s="386"/>
      <c r="I11" s="178"/>
    </row>
    <row r="12" spans="1:9" ht="15.75" customHeight="1">
      <c r="A12" s="608" t="s">
        <v>19</v>
      </c>
      <c r="B12" s="946">
        <v>273</v>
      </c>
      <c r="C12" s="178"/>
      <c r="D12" s="178"/>
      <c r="E12" s="386"/>
      <c r="I12" s="178"/>
    </row>
    <row r="13" spans="1:9" ht="15.75" customHeight="1">
      <c r="A13" s="608" t="s">
        <v>20</v>
      </c>
      <c r="B13" s="946">
        <v>7167</v>
      </c>
      <c r="C13" s="178"/>
      <c r="D13" s="178"/>
      <c r="E13" s="386"/>
      <c r="I13" s="178"/>
    </row>
    <row r="14" spans="1:9" ht="15.75" customHeight="1">
      <c r="A14" s="608" t="s">
        <v>21</v>
      </c>
      <c r="B14" s="946">
        <v>37131</v>
      </c>
      <c r="C14" s="178"/>
      <c r="D14" s="178"/>
      <c r="E14" s="386"/>
      <c r="I14" s="178"/>
    </row>
    <row r="15" spans="1:9" ht="15.75" customHeight="1">
      <c r="A15" s="608" t="s">
        <v>22</v>
      </c>
      <c r="B15" s="946">
        <v>3481</v>
      </c>
      <c r="C15" s="178"/>
      <c r="D15" s="178"/>
      <c r="E15" s="386"/>
      <c r="I15" s="178"/>
    </row>
    <row r="16" spans="1:9" ht="15.75" customHeight="1">
      <c r="A16" s="608" t="s">
        <v>23</v>
      </c>
      <c r="B16" s="946">
        <v>10742</v>
      </c>
      <c r="C16" s="178"/>
      <c r="D16" s="178"/>
      <c r="E16" s="386"/>
      <c r="I16" s="178"/>
    </row>
    <row r="17" spans="1:9" ht="15.75" customHeight="1">
      <c r="A17" s="608" t="s">
        <v>24</v>
      </c>
      <c r="B17" s="946">
        <v>4850</v>
      </c>
      <c r="C17" s="178"/>
      <c r="D17" s="178"/>
      <c r="E17" s="386"/>
      <c r="I17" s="178"/>
    </row>
    <row r="18" spans="1:9" ht="15.75" customHeight="1">
      <c r="A18" s="608" t="s">
        <v>25</v>
      </c>
      <c r="B18" s="946">
        <v>2362</v>
      </c>
      <c r="C18" s="178"/>
      <c r="D18" s="178"/>
      <c r="E18" s="386"/>
      <c r="I18" s="178"/>
    </row>
    <row r="19" spans="1:9" ht="15.75" customHeight="1">
      <c r="A19" s="608" t="s">
        <v>26</v>
      </c>
      <c r="B19" s="946">
        <v>6532</v>
      </c>
      <c r="C19" s="178"/>
      <c r="D19" s="178"/>
      <c r="E19" s="386"/>
      <c r="I19" s="178"/>
    </row>
    <row r="20" spans="1:9" ht="15.75" customHeight="1">
      <c r="A20" s="608" t="s">
        <v>27</v>
      </c>
      <c r="B20" s="946">
        <v>1913</v>
      </c>
      <c r="C20" s="178"/>
      <c r="D20" s="178"/>
      <c r="E20" s="165"/>
      <c r="F20" s="165"/>
      <c r="I20" s="178"/>
    </row>
    <row r="21" spans="1:9" ht="15.75" customHeight="1" thickBot="1">
      <c r="A21" s="610" t="s">
        <v>28</v>
      </c>
      <c r="B21" s="946">
        <v>2665</v>
      </c>
      <c r="C21" s="178"/>
      <c r="D21" s="178"/>
      <c r="E21" s="386"/>
      <c r="I21" s="178"/>
    </row>
    <row r="22" spans="1:9" ht="15.75" customHeight="1" thickBot="1">
      <c r="A22" s="611" t="s">
        <v>13</v>
      </c>
      <c r="B22" s="947">
        <f>SUM(B7:B21)</f>
        <v>166161</v>
      </c>
      <c r="C22" s="330"/>
      <c r="D22" s="330"/>
      <c r="I22" s="178"/>
    </row>
    <row r="23" spans="1:9" ht="12" thickTop="1">
      <c r="A23" s="608" t="s">
        <v>230</v>
      </c>
      <c r="B23" s="609"/>
      <c r="C23" s="178"/>
      <c r="D23" s="178"/>
      <c r="H23" s="331"/>
      <c r="I23" s="330"/>
    </row>
    <row r="24" spans="1:9" ht="11.25" hidden="1">
      <c r="A24" s="1077" t="s">
        <v>260</v>
      </c>
      <c r="B24" s="1077"/>
      <c r="C24" s="1077"/>
      <c r="D24" s="1077"/>
      <c r="I24" s="178"/>
    </row>
    <row r="25" spans="1:4" ht="11.25" hidden="1">
      <c r="A25" s="1077"/>
      <c r="B25" s="1077"/>
      <c r="C25" s="1077"/>
      <c r="D25" s="1077"/>
    </row>
    <row r="26" ht="11.25" hidden="1"/>
    <row r="27" spans="2:4" ht="11.25" hidden="1">
      <c r="B27" s="165"/>
      <c r="C27" s="165"/>
      <c r="D27" s="165"/>
    </row>
    <row r="30" spans="2:4" ht="11.25">
      <c r="B30" s="165"/>
      <c r="C30" s="165"/>
      <c r="D30" s="165"/>
    </row>
    <row r="31" ht="11.25">
      <c r="B31" s="165"/>
    </row>
    <row r="32" spans="1:4" ht="11.25">
      <c r="A32" s="165"/>
      <c r="B32" s="165"/>
      <c r="C32" s="165"/>
      <c r="D32" s="165"/>
    </row>
    <row r="33" spans="1:4" ht="11.25">
      <c r="A33" s="165"/>
      <c r="B33" s="165"/>
      <c r="C33" s="165"/>
      <c r="D33" s="165"/>
    </row>
    <row r="34" spans="1:4" ht="11.25">
      <c r="A34" s="178"/>
      <c r="B34" s="178"/>
      <c r="C34" s="178"/>
      <c r="D34" s="178"/>
    </row>
    <row r="35" spans="1:4" ht="11.25">
      <c r="A35" s="178"/>
      <c r="B35" s="178"/>
      <c r="C35" s="178"/>
      <c r="D35" s="178"/>
    </row>
    <row r="36" spans="1:4" ht="11.25">
      <c r="A36" s="179"/>
      <c r="B36" s="179"/>
      <c r="C36" s="179"/>
      <c r="D36" s="179"/>
    </row>
    <row r="37" spans="1:4" ht="11.25">
      <c r="A37" s="331"/>
      <c r="B37" s="331"/>
      <c r="C37" s="331"/>
      <c r="D37" s="331"/>
    </row>
    <row r="38" spans="1:4" ht="11.25">
      <c r="A38" s="331"/>
      <c r="B38" s="331"/>
      <c r="C38" s="331"/>
      <c r="D38" s="331"/>
    </row>
    <row r="39" spans="1:4" ht="11.25">
      <c r="A39" s="179"/>
      <c r="B39" s="178"/>
      <c r="C39" s="178"/>
      <c r="D39" s="178"/>
    </row>
    <row r="40" spans="1:4" ht="11.25">
      <c r="A40" s="179"/>
      <c r="B40" s="178"/>
      <c r="C40" s="178"/>
      <c r="D40" s="178"/>
    </row>
    <row r="41" spans="1:4" ht="11.25">
      <c r="A41" s="179"/>
      <c r="B41" s="178"/>
      <c r="C41" s="178"/>
      <c r="D41" s="178"/>
    </row>
    <row r="42" spans="1:4" ht="11.25">
      <c r="A42" s="179"/>
      <c r="B42" s="178"/>
      <c r="C42" s="178"/>
      <c r="D42" s="178"/>
    </row>
    <row r="43" spans="1:4" ht="11.25">
      <c r="A43" s="179"/>
      <c r="B43" s="178"/>
      <c r="C43" s="178"/>
      <c r="D43" s="178"/>
    </row>
    <row r="44" spans="1:4" ht="11.25">
      <c r="A44" s="179"/>
      <c r="B44" s="178"/>
      <c r="C44" s="178"/>
      <c r="D44" s="178"/>
    </row>
    <row r="45" spans="1:4" ht="11.25">
      <c r="A45" s="179"/>
      <c r="B45" s="178"/>
      <c r="C45" s="178"/>
      <c r="D45" s="178"/>
    </row>
    <row r="46" spans="1:4" ht="11.25">
      <c r="A46" s="179"/>
      <c r="B46" s="178"/>
      <c r="C46" s="178"/>
      <c r="D46" s="178"/>
    </row>
    <row r="47" spans="1:4" ht="11.25">
      <c r="A47" s="179"/>
      <c r="B47" s="178"/>
      <c r="C47" s="178"/>
      <c r="D47" s="178"/>
    </row>
    <row r="48" spans="1:4" ht="11.25">
      <c r="A48" s="179"/>
      <c r="B48" s="178"/>
      <c r="C48" s="178"/>
      <c r="D48" s="178"/>
    </row>
    <row r="49" spans="1:4" ht="11.25">
      <c r="A49" s="179"/>
      <c r="B49" s="178"/>
      <c r="C49" s="178"/>
      <c r="D49" s="178"/>
    </row>
    <row r="50" spans="1:4" ht="11.25">
      <c r="A50" s="179"/>
      <c r="B50" s="178"/>
      <c r="C50" s="178"/>
      <c r="D50" s="178"/>
    </row>
    <row r="51" spans="1:4" ht="11.25">
      <c r="A51" s="179"/>
      <c r="B51" s="178"/>
      <c r="C51" s="178"/>
      <c r="D51" s="178"/>
    </row>
    <row r="52" spans="1:4" ht="11.25">
      <c r="A52" s="179"/>
      <c r="B52" s="178"/>
      <c r="C52" s="178"/>
      <c r="D52" s="178"/>
    </row>
    <row r="53" spans="1:4" ht="11.25">
      <c r="A53" s="179"/>
      <c r="B53" s="178"/>
      <c r="C53" s="178"/>
      <c r="D53" s="178"/>
    </row>
    <row r="54" spans="1:4" ht="11.25">
      <c r="A54" s="331"/>
      <c r="B54" s="330"/>
      <c r="C54" s="330"/>
      <c r="D54" s="330"/>
    </row>
    <row r="55" spans="1:4" ht="11.25">
      <c r="A55" s="1072"/>
      <c r="B55" s="1072"/>
      <c r="C55" s="1072"/>
      <c r="D55" s="1072"/>
    </row>
    <row r="58" spans="2:4" ht="11.25">
      <c r="B58" s="165"/>
      <c r="C58" s="165"/>
      <c r="D58" s="165"/>
    </row>
  </sheetData>
  <sheetProtection/>
  <mergeCells count="12">
    <mergeCell ref="A24:D25"/>
    <mergeCell ref="A55:D55"/>
    <mergeCell ref="A5:A6"/>
    <mergeCell ref="A1:B1"/>
    <mergeCell ref="A2:B2"/>
    <mergeCell ref="H2:I2"/>
    <mergeCell ref="H4:I4"/>
    <mergeCell ref="H6:H7"/>
    <mergeCell ref="I6:I7"/>
    <mergeCell ref="B5:B6"/>
    <mergeCell ref="C5:C6"/>
    <mergeCell ref="D5:D6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K23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32.140625" style="80" customWidth="1"/>
    <col min="2" max="3" width="16.57421875" style="80" customWidth="1"/>
    <col min="4" max="4" width="2.140625" style="80" customWidth="1"/>
    <col min="5" max="5" width="16.57421875" style="80" customWidth="1"/>
    <col min="6" max="6" width="7.140625" style="80" customWidth="1"/>
    <col min="7" max="16384" width="11.421875" style="80" customWidth="1"/>
  </cols>
  <sheetData>
    <row r="1" spans="1:5" s="77" customFormat="1" ht="11.25">
      <c r="A1" s="1079" t="s">
        <v>398</v>
      </c>
      <c r="B1" s="1079"/>
      <c r="C1" s="1079"/>
      <c r="D1" s="1079"/>
      <c r="E1" s="1079"/>
    </row>
    <row r="2" spans="1:5" s="77" customFormat="1" ht="22.5">
      <c r="A2" s="735" t="s">
        <v>128</v>
      </c>
      <c r="B2" s="736"/>
      <c r="C2" s="737"/>
      <c r="D2" s="737"/>
      <c r="E2" s="737"/>
    </row>
    <row r="3" spans="1:5" s="77" customFormat="1" ht="11.25">
      <c r="A3" s="735"/>
      <c r="B3" s="736"/>
      <c r="C3" s="737"/>
      <c r="D3" s="737"/>
      <c r="E3" s="737"/>
    </row>
    <row r="4" spans="1:9" ht="20.25" customHeight="1" thickBot="1">
      <c r="A4" s="78"/>
      <c r="B4" s="78"/>
      <c r="C4" s="78"/>
      <c r="D4" s="78"/>
      <c r="E4" s="79" t="s">
        <v>10</v>
      </c>
      <c r="G4" s="1088"/>
      <c r="H4" s="1088"/>
      <c r="I4" s="1088"/>
    </row>
    <row r="5" spans="1:11" ht="23.25" customHeight="1" thickTop="1">
      <c r="A5" s="81"/>
      <c r="B5" s="1086" t="s">
        <v>140</v>
      </c>
      <c r="C5" s="1086"/>
      <c r="D5" s="83"/>
      <c r="E5" s="1080" t="s">
        <v>13</v>
      </c>
      <c r="G5" s="1087"/>
      <c r="H5" s="1087"/>
      <c r="I5" s="1087"/>
      <c r="J5" s="1087"/>
      <c r="K5" s="1087"/>
    </row>
    <row r="6" spans="1:11" ht="33.75" customHeight="1">
      <c r="A6" s="84" t="s">
        <v>109</v>
      </c>
      <c r="B6" s="82" t="s">
        <v>107</v>
      </c>
      <c r="C6" s="82" t="s">
        <v>108</v>
      </c>
      <c r="D6" s="85"/>
      <c r="E6" s="1081"/>
      <c r="G6" s="1087"/>
      <c r="H6" s="1087"/>
      <c r="I6" s="1087"/>
      <c r="J6" s="1087"/>
      <c r="K6" s="1087"/>
    </row>
    <row r="7" spans="1:11" s="77" customFormat="1" ht="15.75" customHeight="1">
      <c r="A7" s="140" t="s">
        <v>14</v>
      </c>
      <c r="B7" s="417">
        <v>2318772.2418800006</v>
      </c>
      <c r="C7" s="417">
        <v>931863.3574599999</v>
      </c>
      <c r="D7" s="254"/>
      <c r="E7" s="475">
        <f>B7+C7</f>
        <v>3250635.59934</v>
      </c>
      <c r="F7" s="141"/>
      <c r="G7" s="141"/>
      <c r="H7" s="141"/>
      <c r="I7" s="141"/>
      <c r="J7" s="141"/>
      <c r="K7" s="141"/>
    </row>
    <row r="8" spans="1:11" s="77" customFormat="1" ht="15.75" customHeight="1">
      <c r="A8" s="140" t="s">
        <v>15</v>
      </c>
      <c r="B8" s="417">
        <v>555568.1680899999</v>
      </c>
      <c r="C8" s="417">
        <v>512283.57635999995</v>
      </c>
      <c r="D8" s="254"/>
      <c r="E8" s="475">
        <f aca="true" t="shared" si="0" ref="E8:E13">B8+C8</f>
        <v>1067851.7444499999</v>
      </c>
      <c r="F8" s="141"/>
      <c r="G8" s="141"/>
      <c r="H8" s="141"/>
      <c r="I8" s="141"/>
      <c r="K8" s="141"/>
    </row>
    <row r="9" spans="1:11" s="77" customFormat="1" ht="15.75" customHeight="1">
      <c r="A9" s="140" t="s">
        <v>16</v>
      </c>
      <c r="B9" s="417">
        <v>1961380.8693400002</v>
      </c>
      <c r="C9" s="417">
        <v>1083044.88175</v>
      </c>
      <c r="D9" s="254"/>
      <c r="E9" s="475">
        <f t="shared" si="0"/>
        <v>3044425.7510900004</v>
      </c>
      <c r="F9" s="141"/>
      <c r="G9" s="141"/>
      <c r="H9" s="141"/>
      <c r="I9" s="141"/>
      <c r="J9" s="141"/>
      <c r="K9" s="141"/>
    </row>
    <row r="10" spans="1:11" s="77" customFormat="1" ht="15.75" customHeight="1">
      <c r="A10" s="140" t="s">
        <v>19</v>
      </c>
      <c r="B10" s="417">
        <v>64576.35894999998</v>
      </c>
      <c r="C10" s="417">
        <v>0</v>
      </c>
      <c r="D10" s="254"/>
      <c r="E10" s="475">
        <f t="shared" si="0"/>
        <v>64576.35894999998</v>
      </c>
      <c r="F10" s="141"/>
      <c r="G10" s="141"/>
      <c r="H10" s="141"/>
      <c r="I10" s="141"/>
      <c r="K10" s="141"/>
    </row>
    <row r="11" spans="1:11" s="77" customFormat="1" ht="15.75" customHeight="1">
      <c r="A11" s="140" t="s">
        <v>21</v>
      </c>
      <c r="B11" s="417">
        <v>1157575.75727</v>
      </c>
      <c r="C11" s="417">
        <v>728743.56018</v>
      </c>
      <c r="D11" s="254"/>
      <c r="E11" s="475">
        <f t="shared" si="0"/>
        <v>1886319.31745</v>
      </c>
      <c r="F11" s="141"/>
      <c r="G11" s="141"/>
      <c r="H11" s="141"/>
      <c r="I11" s="141"/>
      <c r="J11" s="141"/>
      <c r="K11" s="141"/>
    </row>
    <row r="12" spans="1:11" s="77" customFormat="1" ht="15.75" customHeight="1">
      <c r="A12" s="77" t="s">
        <v>22</v>
      </c>
      <c r="B12" s="417">
        <v>372091.32269</v>
      </c>
      <c r="C12" s="417">
        <v>234979.58096</v>
      </c>
      <c r="D12" s="254"/>
      <c r="E12" s="475">
        <f t="shared" si="0"/>
        <v>607070.90365</v>
      </c>
      <c r="F12" s="141"/>
      <c r="G12" s="141"/>
      <c r="H12" s="141"/>
      <c r="I12" s="141"/>
      <c r="J12" s="141"/>
      <c r="K12" s="141"/>
    </row>
    <row r="13" spans="1:11" s="77" customFormat="1" ht="15.75" customHeight="1">
      <c r="A13" s="140" t="s">
        <v>23</v>
      </c>
      <c r="B13" s="417">
        <v>373499.52992000035</v>
      </c>
      <c r="C13" s="417">
        <v>423675.82761000004</v>
      </c>
      <c r="D13" s="254"/>
      <c r="E13" s="475">
        <f t="shared" si="0"/>
        <v>797175.3575300004</v>
      </c>
      <c r="F13" s="141"/>
      <c r="G13" s="141"/>
      <c r="H13" s="141"/>
      <c r="I13" s="141"/>
      <c r="J13" s="141"/>
      <c r="K13" s="141"/>
    </row>
    <row r="14" spans="1:11" s="77" customFormat="1" ht="21" customHeight="1" thickBot="1">
      <c r="A14" s="86" t="s">
        <v>13</v>
      </c>
      <c r="B14" s="418">
        <f>SUM(B7:B13)</f>
        <v>6803464.248140002</v>
      </c>
      <c r="C14" s="418">
        <f>SUM(C7:C13)</f>
        <v>3914590.7843199996</v>
      </c>
      <c r="D14" s="149"/>
      <c r="E14" s="476">
        <f>SUM(E7:E13)</f>
        <v>10718055.032460002</v>
      </c>
      <c r="F14" s="141"/>
      <c r="G14" s="141"/>
      <c r="H14" s="141"/>
      <c r="I14" s="141"/>
      <c r="J14" s="141"/>
      <c r="K14" s="141"/>
    </row>
    <row r="15" spans="1:11" s="77" customFormat="1" ht="21" customHeight="1" thickTop="1">
      <c r="A15" s="1085" t="s">
        <v>29</v>
      </c>
      <c r="B15" s="1085"/>
      <c r="C15" s="1085"/>
      <c r="D15" s="1085"/>
      <c r="E15" s="1085"/>
      <c r="I15" s="141"/>
      <c r="K15" s="141"/>
    </row>
    <row r="16" spans="1:8" s="77" customFormat="1" ht="15" customHeight="1">
      <c r="A16" s="231"/>
      <c r="B16" s="606"/>
      <c r="C16" s="231"/>
      <c r="D16" s="231"/>
      <c r="E16" s="231"/>
      <c r="H16" s="141"/>
    </row>
    <row r="17" spans="1:8" ht="12.75" customHeight="1">
      <c r="A17" s="1083"/>
      <c r="B17" s="1083"/>
      <c r="C17" s="87"/>
      <c r="E17" s="167"/>
      <c r="H17" s="141"/>
    </row>
    <row r="18" spans="1:8" ht="12.75" customHeight="1">
      <c r="A18" s="1084"/>
      <c r="B18" s="1084"/>
      <c r="C18" s="87"/>
      <c r="H18" s="141"/>
    </row>
    <row r="19" spans="1:8" ht="12.75" customHeight="1">
      <c r="A19" s="1082"/>
      <c r="B19" s="1082"/>
      <c r="C19" s="87"/>
      <c r="H19" s="141"/>
    </row>
    <row r="20" ht="11.25">
      <c r="H20" s="141"/>
    </row>
    <row r="21" ht="11.25">
      <c r="H21" s="141"/>
    </row>
    <row r="22" ht="11.25">
      <c r="H22" s="141"/>
    </row>
    <row r="23" ht="11.25">
      <c r="H23" s="141"/>
    </row>
  </sheetData>
  <sheetProtection/>
  <mergeCells count="13">
    <mergeCell ref="I5:I6"/>
    <mergeCell ref="G4:I4"/>
    <mergeCell ref="J5:J6"/>
    <mergeCell ref="K5:K6"/>
    <mergeCell ref="G5:G6"/>
    <mergeCell ref="H5:H6"/>
    <mergeCell ref="A1:E1"/>
    <mergeCell ref="E5:E6"/>
    <mergeCell ref="A19:B19"/>
    <mergeCell ref="A17:B17"/>
    <mergeCell ref="A18:B18"/>
    <mergeCell ref="A15:E15"/>
    <mergeCell ref="B5:C5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rowBreaks count="1" manualBreakCount="1">
    <brk id="4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24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31.140625" style="0" customWidth="1"/>
    <col min="2" max="2" width="21.140625" style="0" customWidth="1"/>
  </cols>
  <sheetData>
    <row r="1" spans="1:2" ht="12.75">
      <c r="A1" s="955" t="s">
        <v>47</v>
      </c>
      <c r="B1" s="955"/>
    </row>
    <row r="2" spans="1:2" ht="22.5">
      <c r="A2" s="728" t="s">
        <v>48</v>
      </c>
      <c r="B2" s="729"/>
    </row>
    <row r="3" spans="1:2" ht="3.75" customHeight="1">
      <c r="A3" s="27"/>
      <c r="B3" s="28"/>
    </row>
    <row r="4" spans="1:2" ht="4.5" customHeight="1">
      <c r="A4" s="27"/>
      <c r="B4" s="28"/>
    </row>
    <row r="5" spans="1:2" ht="13.5" thickBot="1">
      <c r="A5" s="29"/>
      <c r="B5" s="1" t="s">
        <v>10</v>
      </c>
    </row>
    <row r="6" spans="1:4" ht="23.25" thickTop="1">
      <c r="A6" s="30" t="s">
        <v>49</v>
      </c>
      <c r="B6" s="902" t="s">
        <v>130</v>
      </c>
      <c r="D6" s="470"/>
    </row>
    <row r="7" spans="1:5" s="93" customFormat="1" ht="12.75">
      <c r="A7" s="89" t="s">
        <v>14</v>
      </c>
      <c r="B7" s="903">
        <v>141415.110919914</v>
      </c>
      <c r="D7" s="115"/>
      <c r="E7" s="102"/>
    </row>
    <row r="8" spans="1:5" s="93" customFormat="1" ht="12.75">
      <c r="A8" s="89" t="s">
        <v>15</v>
      </c>
      <c r="B8" s="903">
        <v>74414.539017</v>
      </c>
      <c r="D8" s="115"/>
      <c r="E8" s="102"/>
    </row>
    <row r="9" spans="1:5" s="93" customFormat="1" ht="12.75">
      <c r="A9" s="89" t="s">
        <v>16</v>
      </c>
      <c r="B9" s="903">
        <v>268279.52516976005</v>
      </c>
      <c r="D9" s="115"/>
      <c r="E9" s="102"/>
    </row>
    <row r="10" spans="1:5" s="93" customFormat="1" ht="12.75">
      <c r="A10" s="89" t="s">
        <v>17</v>
      </c>
      <c r="B10" s="903">
        <v>40329.005278302</v>
      </c>
      <c r="D10" s="115"/>
      <c r="E10" s="102"/>
    </row>
    <row r="11" spans="1:5" s="93" customFormat="1" ht="12.75">
      <c r="A11" s="89" t="s">
        <v>18</v>
      </c>
      <c r="B11" s="903">
        <v>14375.832826368</v>
      </c>
      <c r="D11" s="115"/>
      <c r="E11" s="102"/>
    </row>
    <row r="12" spans="1:5" s="93" customFormat="1" ht="12.75">
      <c r="A12" s="89" t="s">
        <v>19</v>
      </c>
      <c r="B12" s="903">
        <v>5193.759519</v>
      </c>
      <c r="D12" s="115"/>
      <c r="E12" s="102"/>
    </row>
    <row r="13" spans="1:5" s="93" customFormat="1" ht="12.75">
      <c r="A13" s="89" t="s">
        <v>20</v>
      </c>
      <c r="B13" s="903">
        <v>17924.579166</v>
      </c>
      <c r="D13" s="115"/>
      <c r="E13" s="102"/>
    </row>
    <row r="14" spans="1:5" s="93" customFormat="1" ht="12.75">
      <c r="A14" s="89" t="s">
        <v>21</v>
      </c>
      <c r="B14" s="903">
        <v>70765.336863</v>
      </c>
      <c r="D14" s="115"/>
      <c r="E14" s="102"/>
    </row>
    <row r="15" spans="1:5" s="93" customFormat="1" ht="12.75">
      <c r="A15" s="89" t="s">
        <v>22</v>
      </c>
      <c r="B15" s="903">
        <v>33506.748522</v>
      </c>
      <c r="D15" s="115"/>
      <c r="E15" s="102"/>
    </row>
    <row r="16" spans="1:5" s="93" customFormat="1" ht="12.75">
      <c r="A16" s="89" t="s">
        <v>23</v>
      </c>
      <c r="B16" s="903">
        <v>48622.804854</v>
      </c>
      <c r="D16" s="115"/>
      <c r="E16" s="102"/>
    </row>
    <row r="17" spans="1:5" s="93" customFormat="1" ht="12.75">
      <c r="A17" s="89" t="s">
        <v>24</v>
      </c>
      <c r="B17" s="903">
        <v>39622.267435686</v>
      </c>
      <c r="D17" s="115"/>
      <c r="E17" s="102"/>
    </row>
    <row r="18" spans="1:5" s="93" customFormat="1" ht="12.75">
      <c r="A18" s="89" t="s">
        <v>25</v>
      </c>
      <c r="B18" s="903">
        <v>29615.376297</v>
      </c>
      <c r="D18" s="115"/>
      <c r="E18" s="102"/>
    </row>
    <row r="19" spans="1:5" s="93" customFormat="1" ht="12.75">
      <c r="A19" s="89" t="s">
        <v>26</v>
      </c>
      <c r="B19" s="903">
        <v>20267.237920059</v>
      </c>
      <c r="D19" s="115"/>
      <c r="E19" s="102"/>
    </row>
    <row r="20" spans="1:5" s="93" customFormat="1" ht="12.75">
      <c r="A20" s="89" t="s">
        <v>27</v>
      </c>
      <c r="B20" s="903">
        <v>172207.47129299998</v>
      </c>
      <c r="D20" s="115"/>
      <c r="E20" s="102"/>
    </row>
    <row r="21" spans="1:5" s="93" customFormat="1" ht="13.5" customHeight="1">
      <c r="A21" s="89" t="s">
        <v>28</v>
      </c>
      <c r="B21" s="903">
        <v>92280.742235253</v>
      </c>
      <c r="D21" s="115"/>
      <c r="E21" s="102"/>
    </row>
    <row r="22" spans="1:5" s="93" customFormat="1" ht="21" customHeight="1" thickBot="1">
      <c r="A22" s="31" t="s">
        <v>13</v>
      </c>
      <c r="B22" s="904">
        <f>SUM(B7:B21)</f>
        <v>1068820.3373163422</v>
      </c>
      <c r="D22" s="115"/>
      <c r="E22" s="102"/>
    </row>
    <row r="23" spans="1:2" s="93" customFormat="1" ht="21" customHeight="1" thickTop="1">
      <c r="A23" s="114" t="s">
        <v>29</v>
      </c>
      <c r="B23" s="114"/>
    </row>
    <row r="24" spans="1:2" ht="12.75">
      <c r="A24" s="966"/>
      <c r="B24" s="967"/>
    </row>
  </sheetData>
  <sheetProtection/>
  <mergeCells count="2">
    <mergeCell ref="A1:B1"/>
    <mergeCell ref="A24:B24"/>
  </mergeCells>
  <printOptions horizontalCentered="1" verticalCentered="1"/>
  <pageMargins left="0.7480314960629921" right="0.7480314960629921" top="1.5748031496062993" bottom="0.3937007874015748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3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54.28125" style="0" customWidth="1"/>
    <col min="2" max="2" width="15.28125" style="0" customWidth="1"/>
    <col min="3" max="3" width="32.28125" style="0" customWidth="1"/>
  </cols>
  <sheetData>
    <row r="1" spans="1:4" ht="12.75">
      <c r="A1" s="1090" t="s">
        <v>113</v>
      </c>
      <c r="B1" s="1090"/>
      <c r="C1" s="576"/>
      <c r="D1" s="554"/>
    </row>
    <row r="2" spans="1:4" ht="32.25" customHeight="1">
      <c r="A2" s="1089" t="s">
        <v>415</v>
      </c>
      <c r="B2" s="1089"/>
      <c r="C2" s="577"/>
      <c r="D2" s="553"/>
    </row>
    <row r="3" spans="1:4" ht="9.75" customHeight="1" thickBot="1">
      <c r="A3" s="936"/>
      <c r="B3" s="936"/>
      <c r="C3" s="577"/>
      <c r="D3" s="553"/>
    </row>
    <row r="4" spans="1:4" ht="13.5" thickTop="1">
      <c r="A4" s="551" t="s">
        <v>114</v>
      </c>
      <c r="B4" s="934" t="s">
        <v>10</v>
      </c>
      <c r="C4" s="578"/>
      <c r="D4" s="40"/>
    </row>
    <row r="5" spans="1:3" ht="15.75" customHeight="1">
      <c r="A5" s="569" t="s">
        <v>419</v>
      </c>
      <c r="B5" s="573">
        <v>1627645.497</v>
      </c>
      <c r="C5" s="438"/>
    </row>
    <row r="6" spans="1:3" ht="15.75" customHeight="1">
      <c r="A6" s="570" t="s">
        <v>445</v>
      </c>
      <c r="B6" s="595">
        <v>148089.323</v>
      </c>
      <c r="C6" s="438"/>
    </row>
    <row r="7" spans="1:3" ht="15.75" customHeight="1">
      <c r="A7" s="570" t="s">
        <v>421</v>
      </c>
      <c r="B7" s="596">
        <v>16433.71</v>
      </c>
      <c r="C7" s="438"/>
    </row>
    <row r="8" spans="1:4" ht="15.75" customHeight="1">
      <c r="A8" s="441" t="s">
        <v>422</v>
      </c>
      <c r="B8" s="595">
        <v>4399.428</v>
      </c>
      <c r="C8" s="579"/>
      <c r="D8" s="4"/>
    </row>
    <row r="9" spans="1:6" ht="15.75" customHeight="1">
      <c r="A9" s="552" t="s">
        <v>417</v>
      </c>
      <c r="B9" s="935">
        <f>SUM(B5:B8)</f>
        <v>1796567.958</v>
      </c>
      <c r="C9" s="438"/>
      <c r="F9" s="4"/>
    </row>
    <row r="10" spans="1:5" ht="15.75" customHeight="1">
      <c r="A10" s="571" t="s">
        <v>433</v>
      </c>
      <c r="B10" s="574">
        <v>39778.242</v>
      </c>
      <c r="C10" s="579"/>
      <c r="E10" s="7"/>
    </row>
    <row r="11" spans="1:3" ht="15.75" customHeight="1">
      <c r="A11" s="552" t="s">
        <v>418</v>
      </c>
      <c r="B11" s="597">
        <f>+B9-B10</f>
        <v>1756789.716</v>
      </c>
      <c r="C11" s="437"/>
    </row>
    <row r="12" spans="1:3" ht="15.75" customHeight="1">
      <c r="A12" s="552" t="s">
        <v>434</v>
      </c>
      <c r="B12" s="598">
        <v>737851.68</v>
      </c>
      <c r="C12" s="438"/>
    </row>
    <row r="13" spans="1:3" ht="15.75" customHeight="1" thickBot="1">
      <c r="A13" s="572" t="s">
        <v>435</v>
      </c>
      <c r="B13" s="575">
        <v>1018338.04</v>
      </c>
      <c r="C13" s="438"/>
    </row>
    <row r="14" spans="1:3" ht="13.5" thickTop="1">
      <c r="A14" s="438"/>
      <c r="C14" s="579"/>
    </row>
    <row r="15" spans="1:5" ht="12.75">
      <c r="A15" s="581" t="s">
        <v>436</v>
      </c>
      <c r="B15" s="581"/>
      <c r="C15" s="581"/>
      <c r="D15" s="580"/>
      <c r="E15" s="580"/>
    </row>
    <row r="16" spans="1:5" ht="12.75">
      <c r="A16" s="438"/>
      <c r="B16" s="437"/>
      <c r="C16" s="437"/>
      <c r="D16" s="4"/>
      <c r="E16" s="4"/>
    </row>
    <row r="17" spans="1:3" ht="12.75">
      <c r="A17" s="438"/>
      <c r="B17" s="438"/>
      <c r="C17" s="438"/>
    </row>
    <row r="18" spans="1:3" ht="12.75">
      <c r="A18" s="438"/>
      <c r="B18" s="438"/>
      <c r="C18" s="438"/>
    </row>
    <row r="19" spans="1:3" ht="12.75">
      <c r="A19" s="438"/>
      <c r="B19" s="438"/>
      <c r="C19" s="438"/>
    </row>
    <row r="20" spans="1:3" ht="12.75">
      <c r="A20" s="438"/>
      <c r="B20" s="438"/>
      <c r="C20" s="438"/>
    </row>
    <row r="21" spans="1:3" ht="12.75">
      <c r="A21" s="438"/>
      <c r="B21" s="438"/>
      <c r="C21" s="438"/>
    </row>
    <row r="22" spans="1:3" ht="12.75">
      <c r="A22" s="438"/>
      <c r="B22" s="438"/>
      <c r="C22" s="438"/>
    </row>
    <row r="23" spans="1:3" ht="12.75">
      <c r="A23" s="438"/>
      <c r="B23" s="438"/>
      <c r="C23" s="438"/>
    </row>
  </sheetData>
  <sheetProtection/>
  <mergeCells count="2">
    <mergeCell ref="A2:B2"/>
    <mergeCell ref="A1:B1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6.00390625" style="296" customWidth="1"/>
    <col min="2" max="2" width="48.421875" style="296" customWidth="1"/>
    <col min="3" max="4" width="17.421875" style="296" customWidth="1"/>
    <col min="5" max="5" width="9.8515625" style="296" customWidth="1"/>
    <col min="6" max="16384" width="11.421875" style="296" customWidth="1"/>
  </cols>
  <sheetData>
    <row r="1" spans="1:4" s="293" customFormat="1" ht="11.25">
      <c r="A1" s="1090" t="s">
        <v>416</v>
      </c>
      <c r="B1" s="1090"/>
      <c r="C1" s="1090"/>
      <c r="D1" s="1090"/>
    </row>
    <row r="2" spans="1:5" s="293" customFormat="1" ht="12.75" customHeight="1">
      <c r="A2" s="1091" t="s">
        <v>129</v>
      </c>
      <c r="B2" s="1091"/>
      <c r="C2" s="1091"/>
      <c r="D2" s="1091"/>
      <c r="E2" s="40"/>
    </row>
    <row r="3" spans="1:4" ht="12.75" customHeight="1" thickBot="1">
      <c r="A3" s="294"/>
      <c r="B3" s="295"/>
      <c r="C3" s="351"/>
      <c r="D3" s="352" t="s">
        <v>10</v>
      </c>
    </row>
    <row r="4" spans="1:4" ht="12" thickTop="1">
      <c r="A4" s="1092" t="s">
        <v>114</v>
      </c>
      <c r="B4" s="1092"/>
      <c r="C4" s="353" t="s">
        <v>115</v>
      </c>
      <c r="D4" s="354" t="s">
        <v>116</v>
      </c>
    </row>
    <row r="5" spans="1:7" ht="11.25">
      <c r="A5" s="1093" t="s">
        <v>191</v>
      </c>
      <c r="B5" s="1093"/>
      <c r="C5" s="594">
        <v>24822.33</v>
      </c>
      <c r="D5" s="594">
        <v>30999.88</v>
      </c>
      <c r="F5" s="297"/>
      <c r="G5" s="297"/>
    </row>
    <row r="6" spans="1:7" ht="11.25">
      <c r="A6" s="1094" t="s">
        <v>202</v>
      </c>
      <c r="B6" s="1094"/>
      <c r="C6" s="594">
        <v>8765.52</v>
      </c>
      <c r="D6" s="594">
        <v>9767.29</v>
      </c>
      <c r="F6" s="297"/>
      <c r="G6" s="297"/>
    </row>
    <row r="7" spans="1:7" ht="11.25">
      <c r="A7" s="1093" t="s">
        <v>370</v>
      </c>
      <c r="B7" s="1093"/>
      <c r="C7" s="599">
        <v>101817.32982999999</v>
      </c>
      <c r="D7" s="599">
        <v>134177.42692</v>
      </c>
      <c r="F7" s="297"/>
      <c r="G7" s="297"/>
    </row>
    <row r="8" spans="1:7" s="298" customFormat="1" ht="11.25">
      <c r="A8" s="1098" t="s">
        <v>100</v>
      </c>
      <c r="B8" s="1098"/>
      <c r="C8" s="592">
        <f>SUM(C9:C10)</f>
        <v>3309.52</v>
      </c>
      <c r="D8" s="592">
        <f>SUM(D9:D10)</f>
        <v>3309.52</v>
      </c>
      <c r="F8" s="297"/>
      <c r="G8" s="297"/>
    </row>
    <row r="9" spans="1:7" s="298" customFormat="1" ht="11.25">
      <c r="A9" s="300"/>
      <c r="B9" s="300" t="s">
        <v>101</v>
      </c>
      <c r="C9" s="592">
        <v>2482.2</v>
      </c>
      <c r="D9" s="592">
        <v>2482.2</v>
      </c>
      <c r="E9" s="591"/>
      <c r="F9" s="297"/>
      <c r="G9" s="297"/>
    </row>
    <row r="10" spans="1:7" ht="11.25">
      <c r="A10" s="301"/>
      <c r="B10" s="301" t="s">
        <v>102</v>
      </c>
      <c r="C10" s="593">
        <v>827.32</v>
      </c>
      <c r="D10" s="593">
        <v>827.32</v>
      </c>
      <c r="E10" s="297"/>
      <c r="F10" s="297"/>
      <c r="G10" s="297"/>
    </row>
    <row r="11" spans="1:7" ht="26.25" customHeight="1">
      <c r="A11" s="1093" t="s">
        <v>152</v>
      </c>
      <c r="B11" s="1093"/>
      <c r="C11" s="592">
        <v>48723.567189999994</v>
      </c>
      <c r="D11" s="592">
        <v>40850.47216</v>
      </c>
      <c r="E11" s="102"/>
      <c r="F11" s="297"/>
      <c r="G11" s="297"/>
    </row>
    <row r="12" spans="1:7" ht="12.75">
      <c r="A12" s="1093" t="s">
        <v>117</v>
      </c>
      <c r="B12" s="1093"/>
      <c r="C12" s="599">
        <v>10446.85</v>
      </c>
      <c r="D12" s="599">
        <v>9123.210000000001</v>
      </c>
      <c r="E12" s="7"/>
      <c r="F12" s="297"/>
      <c r="G12" s="297"/>
    </row>
    <row r="13" spans="1:9" s="298" customFormat="1" ht="11.25">
      <c r="A13" s="1098" t="s">
        <v>118</v>
      </c>
      <c r="B13" s="1098"/>
      <c r="C13" s="592">
        <f>SUM(C14:C16)</f>
        <v>180.30476</v>
      </c>
      <c r="D13" s="592">
        <f>SUM(D14:D16)</f>
        <v>330</v>
      </c>
      <c r="F13" s="297"/>
      <c r="G13" s="297"/>
      <c r="H13" s="297"/>
      <c r="I13" s="299"/>
    </row>
    <row r="14" spans="2:8" s="298" customFormat="1" ht="11.25">
      <c r="B14" s="300" t="s">
        <v>138</v>
      </c>
      <c r="C14" s="592">
        <v>0.30476</v>
      </c>
      <c r="D14" s="592">
        <v>0</v>
      </c>
      <c r="E14" s="299"/>
      <c r="F14" s="297"/>
      <c r="G14" s="297"/>
      <c r="H14" s="299"/>
    </row>
    <row r="15" spans="2:7" s="298" customFormat="1" ht="11.25">
      <c r="B15" s="300" t="s">
        <v>159</v>
      </c>
      <c r="C15" s="592">
        <v>0</v>
      </c>
      <c r="D15" s="592">
        <v>0</v>
      </c>
      <c r="E15" s="299"/>
      <c r="F15" s="297"/>
      <c r="G15" s="297"/>
    </row>
    <row r="16" spans="2:7" ht="11.25">
      <c r="B16" s="300" t="s">
        <v>119</v>
      </c>
      <c r="C16" s="592">
        <v>180</v>
      </c>
      <c r="D16" s="592">
        <v>330</v>
      </c>
      <c r="E16" s="297"/>
      <c r="F16" s="297"/>
      <c r="G16" s="297"/>
    </row>
    <row r="17" spans="1:7" ht="23.25" thickBot="1">
      <c r="A17" s="88" t="s">
        <v>13</v>
      </c>
      <c r="B17" s="88"/>
      <c r="C17" s="716">
        <f>C5+C6+C7+C8+C11+C12+C13</f>
        <v>198065.42177999998</v>
      </c>
      <c r="D17" s="716">
        <f>D5+D6+D7+D8+D11+D12+D13</f>
        <v>228557.79907999997</v>
      </c>
      <c r="F17" s="297"/>
      <c r="G17" s="297"/>
    </row>
    <row r="18" spans="1:4" s="293" customFormat="1" ht="17.25" customHeight="1" thickTop="1">
      <c r="A18" s="302" t="s">
        <v>120</v>
      </c>
      <c r="B18" s="1099" t="s">
        <v>408</v>
      </c>
      <c r="C18" s="1099"/>
      <c r="D18" s="1099"/>
    </row>
    <row r="19" spans="1:4" s="293" customFormat="1" ht="13.5" customHeight="1">
      <c r="A19" s="302"/>
      <c r="B19" s="1096" t="s">
        <v>409</v>
      </c>
      <c r="C19" s="1096"/>
      <c r="D19" s="1096"/>
    </row>
    <row r="20" spans="2:5" s="293" customFormat="1" ht="13.5" customHeight="1">
      <c r="B20" s="1097" t="s">
        <v>158</v>
      </c>
      <c r="C20" s="1097"/>
      <c r="D20" s="1097"/>
      <c r="E20" s="303"/>
    </row>
    <row r="21" s="293" customFormat="1" ht="13.5" customHeight="1">
      <c r="B21" s="293" t="s">
        <v>410</v>
      </c>
    </row>
    <row r="23" spans="1:4" ht="40.5" customHeight="1">
      <c r="A23" s="1095"/>
      <c r="B23" s="1095"/>
      <c r="C23" s="1095"/>
      <c r="D23" s="1095"/>
    </row>
  </sheetData>
  <sheetProtection/>
  <mergeCells count="14">
    <mergeCell ref="A11:B11"/>
    <mergeCell ref="A12:B12"/>
    <mergeCell ref="A13:B13"/>
    <mergeCell ref="B18:D18"/>
    <mergeCell ref="A1:D1"/>
    <mergeCell ref="A2:D2"/>
    <mergeCell ref="A4:B4"/>
    <mergeCell ref="A5:B5"/>
    <mergeCell ref="A6:B6"/>
    <mergeCell ref="A23:D23"/>
    <mergeCell ref="B19:D19"/>
    <mergeCell ref="B20:D20"/>
    <mergeCell ref="A7:B7"/>
    <mergeCell ref="A8:B8"/>
  </mergeCells>
  <printOptions horizontalCentered="1" verticalCentered="1"/>
  <pageMargins left="0.7480314960629921" right="0.7480314960629921" top="0.3937007874015748" bottom="0.3937007874015748" header="0" footer="0"/>
  <pageSetup fitToHeight="1" fitToWidth="1" horizontalDpi="600" verticalDpi="600" orientation="landscape" paperSize="9" r:id="rId1"/>
  <ignoredErrors>
    <ignoredError sqref="C8:D8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X142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46.00390625" style="758" customWidth="1"/>
    <col min="2" max="3" width="13.140625" style="758" customWidth="1"/>
    <col min="4" max="4" width="13.8515625" style="758" bestFit="1" customWidth="1"/>
    <col min="5" max="5" width="13.8515625" style="758" customWidth="1"/>
    <col min="6" max="24" width="11.57421875" style="0" customWidth="1"/>
    <col min="25" max="16384" width="11.421875" style="758" customWidth="1"/>
  </cols>
  <sheetData>
    <row r="1" spans="1:24" s="754" customFormat="1" ht="20.25" customHeight="1">
      <c r="A1" s="1100" t="s">
        <v>497</v>
      </c>
      <c r="B1" s="1100"/>
      <c r="C1" s="1100"/>
      <c r="D1" s="1100"/>
      <c r="E1" s="1100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754" customFormat="1" ht="12.75">
      <c r="A2" s="1100" t="s">
        <v>498</v>
      </c>
      <c r="B2" s="1100"/>
      <c r="C2" s="1100"/>
      <c r="D2" s="1100"/>
      <c r="E2" s="110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5" ht="13.5" thickBot="1">
      <c r="A3" s="756"/>
      <c r="B3" s="756"/>
      <c r="C3" s="756"/>
      <c r="D3" s="756"/>
      <c r="E3" s="757" t="s">
        <v>10</v>
      </c>
    </row>
    <row r="4" spans="1:5" ht="15.75" customHeight="1" thickTop="1">
      <c r="A4" s="1101" t="s">
        <v>499</v>
      </c>
      <c r="B4" s="1103" t="s">
        <v>500</v>
      </c>
      <c r="C4" s="1103"/>
      <c r="D4" s="1103"/>
      <c r="E4" s="1104" t="s">
        <v>501</v>
      </c>
    </row>
    <row r="5" spans="1:5" ht="27.75" customHeight="1">
      <c r="A5" s="1102"/>
      <c r="B5" s="760" t="s">
        <v>502</v>
      </c>
      <c r="C5" s="760" t="s">
        <v>503</v>
      </c>
      <c r="D5" s="760" t="s">
        <v>504</v>
      </c>
      <c r="E5" s="1105"/>
    </row>
    <row r="6" spans="1:5" ht="15.75" customHeight="1">
      <c r="A6" s="761" t="s">
        <v>505</v>
      </c>
      <c r="B6" s="761">
        <v>801304</v>
      </c>
      <c r="C6" s="761">
        <v>1655730</v>
      </c>
      <c r="D6" s="761">
        <v>2675160</v>
      </c>
      <c r="E6" s="761">
        <f aca="true" t="shared" si="0" ref="E6:E12">SUM(B6:D6)</f>
        <v>5132194</v>
      </c>
    </row>
    <row r="7" spans="1:5" ht="15" customHeight="1">
      <c r="A7" s="761" t="s">
        <v>506</v>
      </c>
      <c r="B7" s="761">
        <v>183925</v>
      </c>
      <c r="C7" s="761">
        <v>274836</v>
      </c>
      <c r="D7" s="761">
        <v>652900</v>
      </c>
      <c r="E7" s="761">
        <f>SUM(B7:D7)</f>
        <v>1111661</v>
      </c>
    </row>
    <row r="8" spans="1:5" ht="15" customHeight="1">
      <c r="A8" s="761" t="s">
        <v>507</v>
      </c>
      <c r="B8" s="758">
        <v>17323</v>
      </c>
      <c r="C8" s="761">
        <v>66963</v>
      </c>
      <c r="D8" s="761">
        <v>78941</v>
      </c>
      <c r="E8" s="761">
        <f t="shared" si="0"/>
        <v>163227</v>
      </c>
    </row>
    <row r="9" spans="1:5" ht="15" customHeight="1">
      <c r="A9" s="761" t="s">
        <v>184</v>
      </c>
      <c r="B9" s="758">
        <v>9913</v>
      </c>
      <c r="C9" s="761">
        <v>46810</v>
      </c>
      <c r="D9" s="761">
        <v>61188</v>
      </c>
      <c r="E9" s="761">
        <f t="shared" si="0"/>
        <v>117911</v>
      </c>
    </row>
    <row r="10" spans="1:5" ht="15" customHeight="1">
      <c r="A10" s="761" t="s">
        <v>508</v>
      </c>
      <c r="B10" s="761">
        <v>7862</v>
      </c>
      <c r="C10" s="761">
        <v>11401</v>
      </c>
      <c r="D10" s="761">
        <v>13970</v>
      </c>
      <c r="E10" s="761">
        <f t="shared" si="0"/>
        <v>33233</v>
      </c>
    </row>
    <row r="11" spans="1:5" ht="15" customHeight="1">
      <c r="A11" s="762" t="s">
        <v>509</v>
      </c>
      <c r="B11" s="761">
        <v>5403</v>
      </c>
      <c r="C11" s="761">
        <v>10803</v>
      </c>
      <c r="D11" s="761">
        <v>16640</v>
      </c>
      <c r="E11" s="761">
        <f t="shared" si="0"/>
        <v>32846</v>
      </c>
    </row>
    <row r="12" spans="1:5" ht="15" customHeight="1">
      <c r="A12" s="762" t="s">
        <v>510</v>
      </c>
      <c r="B12" s="761">
        <v>3018</v>
      </c>
      <c r="C12" s="761">
        <v>7581</v>
      </c>
      <c r="D12" s="761">
        <v>14224</v>
      </c>
      <c r="E12" s="761">
        <f t="shared" si="0"/>
        <v>24823</v>
      </c>
    </row>
    <row r="13" spans="1:5" ht="20.25" customHeight="1">
      <c r="A13" s="763" t="s">
        <v>511</v>
      </c>
      <c r="B13" s="764">
        <f>SUM(B6:B12)</f>
        <v>1028748</v>
      </c>
      <c r="C13" s="764">
        <f>SUM(C6:C12)</f>
        <v>2074124</v>
      </c>
      <c r="D13" s="764">
        <f>SUM(D6:D12)</f>
        <v>3513023</v>
      </c>
      <c r="E13" s="764">
        <f>SUM(E6:E12)</f>
        <v>6615895</v>
      </c>
    </row>
    <row r="14" spans="1:5" ht="15.75" customHeight="1">
      <c r="A14" s="761" t="s">
        <v>512</v>
      </c>
      <c r="B14" s="765">
        <v>16830</v>
      </c>
      <c r="C14" s="765">
        <v>60137</v>
      </c>
      <c r="D14" s="765">
        <v>67452</v>
      </c>
      <c r="E14" s="761">
        <f>SUM(B14:D14)</f>
        <v>144419</v>
      </c>
    </row>
    <row r="15" spans="1:5" ht="15" customHeight="1">
      <c r="A15" s="761" t="s">
        <v>513</v>
      </c>
      <c r="B15" s="765">
        <v>5708</v>
      </c>
      <c r="C15" s="765">
        <v>16177</v>
      </c>
      <c r="D15" s="765">
        <v>16969</v>
      </c>
      <c r="E15" s="761">
        <f>SUM(B15:D15)</f>
        <v>38854</v>
      </c>
    </row>
    <row r="16" spans="1:5" ht="15" customHeight="1">
      <c r="A16" s="761" t="s">
        <v>189</v>
      </c>
      <c r="B16" s="761">
        <v>894300</v>
      </c>
      <c r="C16" s="761">
        <v>1788056</v>
      </c>
      <c r="D16" s="761">
        <v>2754118</v>
      </c>
      <c r="E16" s="761">
        <f>SUM(B16:D16)</f>
        <v>5436474</v>
      </c>
    </row>
    <row r="17" spans="1:5" ht="15" customHeight="1">
      <c r="A17" s="761" t="s">
        <v>514</v>
      </c>
      <c r="B17" s="765">
        <v>3612</v>
      </c>
      <c r="C17" s="765">
        <v>7475</v>
      </c>
      <c r="D17" s="765">
        <v>10647</v>
      </c>
      <c r="E17" s="761">
        <f>SUM(B17:D17)</f>
        <v>21734</v>
      </c>
    </row>
    <row r="18" spans="1:5" ht="15" customHeight="1">
      <c r="A18" s="766" t="s">
        <v>515</v>
      </c>
      <c r="B18" s="761"/>
      <c r="C18" s="761"/>
      <c r="D18" s="761"/>
      <c r="E18" s="761"/>
    </row>
    <row r="19" spans="1:8" ht="15" customHeight="1">
      <c r="A19" s="766" t="s">
        <v>516</v>
      </c>
      <c r="B19" s="761">
        <v>7944</v>
      </c>
      <c r="C19" s="761">
        <v>15884</v>
      </c>
      <c r="D19" s="761">
        <v>24466</v>
      </c>
      <c r="E19" s="761">
        <f>SUM(B19:D19)</f>
        <v>48294</v>
      </c>
      <c r="F19" s="761"/>
      <c r="G19" s="761"/>
      <c r="H19" s="767"/>
    </row>
    <row r="20" spans="1:8" ht="15" customHeight="1">
      <c r="A20" s="766" t="s">
        <v>517</v>
      </c>
      <c r="B20" s="761">
        <v>3355</v>
      </c>
      <c r="C20" s="761">
        <v>6705</v>
      </c>
      <c r="D20" s="761">
        <v>10329</v>
      </c>
      <c r="E20" s="761">
        <f aca="true" t="shared" si="1" ref="E20:E31">SUM(B20:D20)</f>
        <v>20389</v>
      </c>
      <c r="F20" s="761"/>
      <c r="G20" s="761"/>
      <c r="H20" s="767"/>
    </row>
    <row r="21" spans="1:8" ht="15" customHeight="1">
      <c r="A21" s="761" t="s">
        <v>518</v>
      </c>
      <c r="B21" s="761">
        <v>152769</v>
      </c>
      <c r="C21" s="761">
        <v>305444</v>
      </c>
      <c r="D21" s="761">
        <v>470472</v>
      </c>
      <c r="E21" s="761">
        <f t="shared" si="1"/>
        <v>928685</v>
      </c>
      <c r="F21" s="761"/>
      <c r="G21" s="761"/>
      <c r="H21" s="767"/>
    </row>
    <row r="22" spans="1:8" ht="15" customHeight="1">
      <c r="A22" s="761" t="s">
        <v>519</v>
      </c>
      <c r="B22" s="761">
        <v>60783</v>
      </c>
      <c r="C22" s="761">
        <v>121528</v>
      </c>
      <c r="D22" s="761">
        <v>187188</v>
      </c>
      <c r="E22" s="761">
        <f t="shared" si="1"/>
        <v>369499</v>
      </c>
      <c r="F22" s="761"/>
      <c r="G22" s="761"/>
      <c r="H22" s="767"/>
    </row>
    <row r="23" spans="1:8" ht="15" customHeight="1">
      <c r="A23" s="761" t="s">
        <v>520</v>
      </c>
      <c r="B23" s="761">
        <v>10665</v>
      </c>
      <c r="C23" s="761">
        <v>21324</v>
      </c>
      <c r="D23" s="761">
        <v>32845</v>
      </c>
      <c r="E23" s="761">
        <f t="shared" si="1"/>
        <v>64834</v>
      </c>
      <c r="F23" s="761"/>
      <c r="G23" s="761"/>
      <c r="H23" s="768"/>
    </row>
    <row r="24" spans="1:5" ht="15" customHeight="1">
      <c r="A24" s="769" t="s">
        <v>521</v>
      </c>
      <c r="B24" s="765">
        <v>0</v>
      </c>
      <c r="C24" s="765">
        <v>-2505</v>
      </c>
      <c r="D24" s="765">
        <v>-3859</v>
      </c>
      <c r="E24" s="761">
        <f t="shared" si="1"/>
        <v>-6364</v>
      </c>
    </row>
    <row r="25" spans="1:5" ht="15" customHeight="1">
      <c r="A25" s="761" t="s">
        <v>522</v>
      </c>
      <c r="B25" s="765">
        <v>10106</v>
      </c>
      <c r="C25" s="765">
        <v>24720</v>
      </c>
      <c r="D25" s="765">
        <v>40869</v>
      </c>
      <c r="E25" s="761">
        <f>SUM(B25:D25)</f>
        <v>75695</v>
      </c>
    </row>
    <row r="26" spans="1:5" ht="15" customHeight="1">
      <c r="A26" s="761" t="s">
        <v>523</v>
      </c>
      <c r="B26" s="765">
        <v>1594</v>
      </c>
      <c r="C26" s="765">
        <v>1864</v>
      </c>
      <c r="D26" s="765">
        <v>2499</v>
      </c>
      <c r="E26" s="761">
        <f t="shared" si="1"/>
        <v>5957</v>
      </c>
    </row>
    <row r="27" spans="1:5" ht="15" customHeight="1">
      <c r="A27" s="761" t="s">
        <v>524</v>
      </c>
      <c r="B27" s="765">
        <v>308</v>
      </c>
      <c r="C27" s="765">
        <v>2071</v>
      </c>
      <c r="D27" s="765">
        <v>1784</v>
      </c>
      <c r="E27" s="761">
        <f t="shared" si="1"/>
        <v>4163</v>
      </c>
    </row>
    <row r="28" spans="1:5" ht="15" customHeight="1">
      <c r="A28" s="761" t="s">
        <v>271</v>
      </c>
      <c r="B28" s="761">
        <v>-1253</v>
      </c>
      <c r="C28" s="761">
        <v>0</v>
      </c>
      <c r="D28" s="761">
        <v>3</v>
      </c>
      <c r="E28" s="761">
        <f>SUM(B28:D28)</f>
        <v>-1250</v>
      </c>
    </row>
    <row r="29" spans="1:5" ht="20.25" customHeight="1">
      <c r="A29" s="763" t="s">
        <v>525</v>
      </c>
      <c r="B29" s="764">
        <f>SUM(B14:B28)</f>
        <v>1166721</v>
      </c>
      <c r="C29" s="764">
        <f>SUM(C14:C28)</f>
        <v>2368880</v>
      </c>
      <c r="D29" s="764">
        <f>SUM(D14:D28)</f>
        <v>3615782</v>
      </c>
      <c r="E29" s="764">
        <f>SUM(E14:E28)</f>
        <v>7151383</v>
      </c>
    </row>
    <row r="30" spans="1:5" ht="15" customHeight="1">
      <c r="A30" s="761" t="s">
        <v>526</v>
      </c>
      <c r="B30" s="765">
        <v>6097</v>
      </c>
      <c r="C30" s="765">
        <v>12500</v>
      </c>
      <c r="D30" s="765">
        <v>25676</v>
      </c>
      <c r="E30" s="761">
        <f t="shared" si="1"/>
        <v>44273</v>
      </c>
    </row>
    <row r="31" spans="1:5" ht="15" customHeight="1">
      <c r="A31" s="761" t="s">
        <v>527</v>
      </c>
      <c r="B31" s="765">
        <v>2980</v>
      </c>
      <c r="C31" s="765">
        <v>17428</v>
      </c>
      <c r="D31" s="765">
        <v>42117</v>
      </c>
      <c r="E31" s="761">
        <f t="shared" si="1"/>
        <v>62525</v>
      </c>
    </row>
    <row r="32" spans="1:5" ht="21" customHeight="1">
      <c r="A32" s="763" t="s">
        <v>528</v>
      </c>
      <c r="B32" s="764">
        <f>SUM(B30:B31)</f>
        <v>9077</v>
      </c>
      <c r="C32" s="764">
        <f>SUM(C30:C31)</f>
        <v>29928</v>
      </c>
      <c r="D32" s="764">
        <f>SUM(D30:D31)</f>
        <v>67793</v>
      </c>
      <c r="E32" s="764">
        <f>SUM(E30:E31)</f>
        <v>106798</v>
      </c>
    </row>
    <row r="33" spans="1:5" ht="27" customHeight="1">
      <c r="A33" s="770" t="s">
        <v>529</v>
      </c>
      <c r="B33" s="771">
        <f>+B13+B29+B32</f>
        <v>2204546</v>
      </c>
      <c r="C33" s="771">
        <f>+C13+C29+C32</f>
        <v>4472932</v>
      </c>
      <c r="D33" s="771">
        <f>+D13+D29+D32</f>
        <v>7196598</v>
      </c>
      <c r="E33" s="771">
        <f>+E13+E29+E32</f>
        <v>13874076</v>
      </c>
    </row>
    <row r="34" spans="1:5" ht="42.75" customHeight="1">
      <c r="A34" s="1106" t="s">
        <v>530</v>
      </c>
      <c r="B34" s="1106"/>
      <c r="C34" s="1106"/>
      <c r="D34" s="1106"/>
      <c r="E34" s="1106"/>
    </row>
    <row r="35" spans="1:5" ht="27.75" customHeight="1">
      <c r="A35" s="772"/>
      <c r="B35"/>
      <c r="C35"/>
      <c r="D35"/>
      <c r="E35"/>
    </row>
    <row r="36" spans="1:5" ht="27.75" customHeight="1">
      <c r="A36" s="772"/>
      <c r="B36"/>
      <c r="C36"/>
      <c r="D36"/>
      <c r="E36"/>
    </row>
    <row r="37" spans="1:5" ht="27.75" customHeight="1">
      <c r="A37" s="772"/>
      <c r="B37"/>
      <c r="C37"/>
      <c r="D37"/>
      <c r="E37"/>
    </row>
    <row r="38" spans="2:24" s="761" customFormat="1" ht="15" customHeight="1">
      <c r="B38"/>
      <c r="C38"/>
      <c r="D38"/>
      <c r="E38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</row>
    <row r="39" spans="2:24" s="761" customFormat="1" ht="15" customHeight="1">
      <c r="B39"/>
      <c r="C39"/>
      <c r="D39"/>
      <c r="E39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</row>
    <row r="40" spans="2:24" s="761" customFormat="1" ht="15" customHeight="1">
      <c r="B40"/>
      <c r="C40"/>
      <c r="D40"/>
      <c r="E4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</row>
    <row r="41" spans="2:24" s="761" customFormat="1" ht="15" customHeight="1">
      <c r="B41"/>
      <c r="C41"/>
      <c r="D41"/>
      <c r="E41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</row>
    <row r="42" spans="2:24" s="761" customFormat="1" ht="15" customHeight="1">
      <c r="B42"/>
      <c r="C42"/>
      <c r="D42"/>
      <c r="E42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</row>
    <row r="43" spans="2:24" s="761" customFormat="1" ht="15" customHeight="1">
      <c r="B43"/>
      <c r="C43"/>
      <c r="D43"/>
      <c r="E43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</row>
    <row r="44" spans="2:24" s="761" customFormat="1" ht="15" customHeight="1">
      <c r="B44"/>
      <c r="C44"/>
      <c r="D44"/>
      <c r="E44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</row>
    <row r="45" spans="2:24" s="761" customFormat="1" ht="15" customHeight="1">
      <c r="B45"/>
      <c r="C45"/>
      <c r="D45"/>
      <c r="E45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</row>
    <row r="46" spans="2:24" s="761" customFormat="1" ht="15" customHeight="1">
      <c r="B46"/>
      <c r="C46"/>
      <c r="D46"/>
      <c r="E46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</row>
    <row r="47" spans="2:24" s="761" customFormat="1" ht="15" customHeight="1">
      <c r="B47"/>
      <c r="C47"/>
      <c r="D47"/>
      <c r="E47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</row>
    <row r="48" spans="2:24" s="761" customFormat="1" ht="15" customHeight="1">
      <c r="B48"/>
      <c r="C48"/>
      <c r="D48"/>
      <c r="E48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</row>
    <row r="49" spans="2:24" s="761" customFormat="1" ht="15" customHeight="1">
      <c r="B49"/>
      <c r="C49"/>
      <c r="D49"/>
      <c r="E49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</row>
    <row r="50" spans="2:24" s="761" customFormat="1" ht="15" customHeight="1">
      <c r="B50"/>
      <c r="C50"/>
      <c r="D50"/>
      <c r="E5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</row>
    <row r="51" spans="2:24" s="761" customFormat="1" ht="12.75">
      <c r="B51"/>
      <c r="C51"/>
      <c r="D51"/>
      <c r="E51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</row>
    <row r="52" spans="2:24" s="761" customFormat="1" ht="12.75">
      <c r="B52"/>
      <c r="C52"/>
      <c r="D52"/>
      <c r="E52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1:24" s="761" customFormat="1" ht="12.75">
      <c r="A53" s="773"/>
      <c r="B53"/>
      <c r="C53"/>
      <c r="D53"/>
      <c r="E53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</row>
    <row r="54" spans="2:24" s="761" customFormat="1" ht="12.75">
      <c r="B54"/>
      <c r="C54"/>
      <c r="D54"/>
      <c r="E54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</row>
    <row r="55" spans="2:24" s="761" customFormat="1" ht="12.75">
      <c r="B55"/>
      <c r="C55"/>
      <c r="D55"/>
      <c r="E55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</row>
    <row r="56" spans="1:24" s="761" customFormat="1" ht="12.75">
      <c r="A56" s="774"/>
      <c r="B56"/>
      <c r="C56"/>
      <c r="D56"/>
      <c r="E56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</row>
    <row r="57" spans="1:24" s="761" customFormat="1" ht="12.75">
      <c r="A57" s="774"/>
      <c r="B57"/>
      <c r="C57"/>
      <c r="D57"/>
      <c r="E57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</row>
    <row r="58" spans="2:24" s="761" customFormat="1" ht="12.75">
      <c r="B58"/>
      <c r="C58"/>
      <c r="D58"/>
      <c r="E58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</row>
    <row r="59" spans="2:24" s="761" customFormat="1" ht="12.75">
      <c r="B59"/>
      <c r="C59"/>
      <c r="D59"/>
      <c r="E59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</row>
    <row r="60" spans="2:24" s="761" customFormat="1" ht="12.75">
      <c r="B60"/>
      <c r="C60"/>
      <c r="D60"/>
      <c r="E6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0"/>
      <c r="R60" s="390"/>
      <c r="S60" s="390"/>
      <c r="T60" s="390"/>
      <c r="U60" s="390"/>
      <c r="V60" s="390"/>
      <c r="W60" s="390"/>
      <c r="X60" s="390"/>
    </row>
    <row r="61" spans="1:24" s="761" customFormat="1" ht="12.75">
      <c r="A61" s="774"/>
      <c r="B61"/>
      <c r="C61"/>
      <c r="D61"/>
      <c r="E61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</row>
    <row r="62" spans="1:24" s="761" customFormat="1" ht="12.75">
      <c r="A62" s="774"/>
      <c r="B62"/>
      <c r="C62"/>
      <c r="D62"/>
      <c r="E62"/>
      <c r="F62" s="390"/>
      <c r="G62" s="390"/>
      <c r="H62" s="390"/>
      <c r="I62" s="390"/>
      <c r="J62" s="390"/>
      <c r="K62" s="390"/>
      <c r="L62" s="390"/>
      <c r="M62" s="390"/>
      <c r="N62" s="390"/>
      <c r="O62" s="390"/>
      <c r="P62" s="390"/>
      <c r="Q62" s="390"/>
      <c r="R62" s="390"/>
      <c r="S62" s="390"/>
      <c r="T62" s="390"/>
      <c r="U62" s="390"/>
      <c r="V62" s="390"/>
      <c r="W62" s="390"/>
      <c r="X62" s="390"/>
    </row>
    <row r="63" spans="2:24" s="761" customFormat="1" ht="12.75">
      <c r="B63"/>
      <c r="C63"/>
      <c r="D63"/>
      <c r="E63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</row>
    <row r="64" spans="2:24" s="761" customFormat="1" ht="12.75">
      <c r="B64"/>
      <c r="C64"/>
      <c r="D64"/>
      <c r="E64"/>
      <c r="F64" s="390"/>
      <c r="G64" s="390"/>
      <c r="H64" s="390"/>
      <c r="I64" s="390"/>
      <c r="J64" s="390"/>
      <c r="K64" s="390"/>
      <c r="L64" s="390"/>
      <c r="M64" s="390"/>
      <c r="N64" s="390"/>
      <c r="O64" s="390"/>
      <c r="P64" s="390"/>
      <c r="Q64" s="390"/>
      <c r="R64" s="390"/>
      <c r="S64" s="390"/>
      <c r="T64" s="390"/>
      <c r="U64" s="390"/>
      <c r="V64" s="390"/>
      <c r="W64" s="390"/>
      <c r="X64" s="390"/>
    </row>
    <row r="65" spans="1:24" s="761" customFormat="1" ht="12.75">
      <c r="A65" s="774"/>
      <c r="B65"/>
      <c r="C65"/>
      <c r="D65"/>
      <c r="E65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</row>
    <row r="66" spans="1:24" s="761" customFormat="1" ht="12.75">
      <c r="A66" s="774"/>
      <c r="B66"/>
      <c r="C66"/>
      <c r="D66"/>
      <c r="E66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</row>
    <row r="67" spans="2:24" s="761" customFormat="1" ht="12.75">
      <c r="B67"/>
      <c r="C67"/>
      <c r="D67"/>
      <c r="E67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90"/>
      <c r="T67" s="390"/>
      <c r="U67" s="390"/>
      <c r="V67" s="390"/>
      <c r="W67" s="390"/>
      <c r="X67" s="390"/>
    </row>
    <row r="68" spans="2:24" s="761" customFormat="1" ht="12.75">
      <c r="B68"/>
      <c r="C68"/>
      <c r="D68"/>
      <c r="E68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90"/>
      <c r="U68" s="390"/>
      <c r="V68" s="390"/>
      <c r="W68" s="390"/>
      <c r="X68" s="390"/>
    </row>
    <row r="69" spans="1:24" s="761" customFormat="1" ht="12.75">
      <c r="A69" s="774"/>
      <c r="B69"/>
      <c r="C69"/>
      <c r="D69"/>
      <c r="E69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</row>
    <row r="70" spans="1:24" s="761" customFormat="1" ht="12.75">
      <c r="A70" s="774"/>
      <c r="B70"/>
      <c r="C70"/>
      <c r="D70"/>
      <c r="E7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90"/>
      <c r="R70" s="390"/>
      <c r="S70" s="390"/>
      <c r="T70" s="390"/>
      <c r="U70" s="390"/>
      <c r="V70" s="390"/>
      <c r="W70" s="390"/>
      <c r="X70" s="390"/>
    </row>
    <row r="71" spans="2:24" s="761" customFormat="1" ht="12.75">
      <c r="B71"/>
      <c r="C71"/>
      <c r="D71"/>
      <c r="E71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</row>
    <row r="72" spans="2:24" s="761" customFormat="1" ht="12.75">
      <c r="B72"/>
      <c r="C72"/>
      <c r="D72"/>
      <c r="E72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0"/>
      <c r="U72" s="390"/>
      <c r="V72" s="390"/>
      <c r="W72" s="390"/>
      <c r="X72" s="390"/>
    </row>
    <row r="73" spans="2:24" s="761" customFormat="1" ht="12.75">
      <c r="B73"/>
      <c r="C73"/>
      <c r="D73"/>
      <c r="E73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</row>
    <row r="74" spans="2:24" s="761" customFormat="1" ht="12.75">
      <c r="B74"/>
      <c r="C74"/>
      <c r="D74"/>
      <c r="E74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0"/>
      <c r="U74" s="390"/>
      <c r="V74" s="390"/>
      <c r="W74" s="390"/>
      <c r="X74" s="390"/>
    </row>
    <row r="75" spans="2:24" s="761" customFormat="1" ht="12.75">
      <c r="B75"/>
      <c r="C75"/>
      <c r="D75"/>
      <c r="E75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</row>
    <row r="76" spans="2:24" s="761" customFormat="1" ht="12.75">
      <c r="B76"/>
      <c r="C76"/>
      <c r="D76"/>
      <c r="E76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</row>
    <row r="77" spans="2:24" s="761" customFormat="1" ht="12.75">
      <c r="B77"/>
      <c r="C77"/>
      <c r="D77"/>
      <c r="E77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90"/>
      <c r="U77" s="390"/>
      <c r="V77" s="390"/>
      <c r="W77" s="390"/>
      <c r="X77" s="390"/>
    </row>
    <row r="78" spans="2:24" s="761" customFormat="1" ht="12.75">
      <c r="B78"/>
      <c r="C78"/>
      <c r="D78"/>
      <c r="E78"/>
      <c r="F78" s="390"/>
      <c r="G78" s="390"/>
      <c r="H78" s="390"/>
      <c r="I78" s="390"/>
      <c r="J78" s="390"/>
      <c r="K78" s="390"/>
      <c r="L78" s="390"/>
      <c r="M78" s="390"/>
      <c r="N78" s="390"/>
      <c r="O78" s="390"/>
      <c r="P78" s="390"/>
      <c r="Q78" s="390"/>
      <c r="R78" s="390"/>
      <c r="S78" s="390"/>
      <c r="T78" s="390"/>
      <c r="U78" s="390"/>
      <c r="V78" s="390"/>
      <c r="W78" s="390"/>
      <c r="X78" s="390"/>
    </row>
    <row r="79" spans="1:24" s="761" customFormat="1" ht="12.75">
      <c r="A79" s="759"/>
      <c r="B79"/>
      <c r="C79"/>
      <c r="D79"/>
      <c r="E79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</row>
    <row r="80" spans="1:24" s="761" customFormat="1" ht="12.75">
      <c r="A80" s="759"/>
      <c r="B80"/>
      <c r="C80"/>
      <c r="D80"/>
      <c r="E8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</row>
    <row r="81" spans="1:24" s="761" customFormat="1" ht="12.75">
      <c r="A81" s="759"/>
      <c r="B81"/>
      <c r="C81"/>
      <c r="D81"/>
      <c r="E81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</row>
    <row r="82" spans="1:24" s="761" customFormat="1" ht="12.75">
      <c r="A82" s="759"/>
      <c r="B82"/>
      <c r="C82"/>
      <c r="D82"/>
      <c r="E82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</row>
    <row r="83" spans="1:24" s="761" customFormat="1" ht="12.75">
      <c r="A83" s="759"/>
      <c r="B83"/>
      <c r="C83"/>
      <c r="D83"/>
      <c r="E83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390"/>
      <c r="Q83" s="390"/>
      <c r="R83" s="390"/>
      <c r="S83" s="390"/>
      <c r="T83" s="390"/>
      <c r="U83" s="390"/>
      <c r="V83" s="390"/>
      <c r="W83" s="390"/>
      <c r="X83" s="390"/>
    </row>
    <row r="84" spans="1:24" s="761" customFormat="1" ht="12.75">
      <c r="A84" s="759"/>
      <c r="B84"/>
      <c r="C84"/>
      <c r="D84"/>
      <c r="E84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390"/>
      <c r="Q84" s="390"/>
      <c r="R84" s="390"/>
      <c r="S84" s="390"/>
      <c r="T84" s="390"/>
      <c r="U84" s="390"/>
      <c r="V84" s="390"/>
      <c r="W84" s="390"/>
      <c r="X84" s="390"/>
    </row>
    <row r="85" spans="1:24" s="761" customFormat="1" ht="12.75">
      <c r="A85" s="755"/>
      <c r="B85"/>
      <c r="C85"/>
      <c r="D85"/>
      <c r="E85"/>
      <c r="F85" s="390"/>
      <c r="G85" s="390"/>
      <c r="H85" s="390"/>
      <c r="I85" s="390"/>
      <c r="J85" s="390"/>
      <c r="K85" s="390"/>
      <c r="L85" s="390"/>
      <c r="M85" s="390"/>
      <c r="N85" s="390"/>
      <c r="O85" s="390"/>
      <c r="P85" s="390"/>
      <c r="Q85" s="390"/>
      <c r="R85" s="390"/>
      <c r="S85" s="390"/>
      <c r="T85" s="390"/>
      <c r="U85" s="390"/>
      <c r="V85" s="390"/>
      <c r="W85" s="390"/>
      <c r="X85" s="390"/>
    </row>
    <row r="86" spans="1:24" s="761" customFormat="1" ht="12.75">
      <c r="A86" s="759"/>
      <c r="B86"/>
      <c r="C86"/>
      <c r="D86"/>
      <c r="E86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0"/>
      <c r="S86" s="390"/>
      <c r="T86" s="390"/>
      <c r="U86" s="390"/>
      <c r="V86" s="390"/>
      <c r="W86" s="390"/>
      <c r="X86" s="390"/>
    </row>
    <row r="87" spans="1:24" s="761" customFormat="1" ht="12.75">
      <c r="A87" s="759"/>
      <c r="B87"/>
      <c r="C87"/>
      <c r="D87"/>
      <c r="E87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</row>
    <row r="88" spans="1:24" s="761" customFormat="1" ht="12.75">
      <c r="A88" s="759"/>
      <c r="B88"/>
      <c r="C88"/>
      <c r="D88"/>
      <c r="E88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</row>
    <row r="89" spans="1:24" s="761" customFormat="1" ht="12.75">
      <c r="A89" s="759"/>
      <c r="B89"/>
      <c r="C89"/>
      <c r="D89"/>
      <c r="E89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</row>
    <row r="90" spans="1:24" s="761" customFormat="1" ht="12.75">
      <c r="A90" s="759"/>
      <c r="B90"/>
      <c r="C90"/>
      <c r="D90"/>
      <c r="E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</row>
    <row r="91" spans="2:24" s="761" customFormat="1" ht="12.75">
      <c r="B91"/>
      <c r="C91"/>
      <c r="D91"/>
      <c r="E91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</row>
    <row r="92" spans="2:24" s="761" customFormat="1" ht="12.75">
      <c r="B92"/>
      <c r="C92"/>
      <c r="D92"/>
      <c r="E92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</row>
    <row r="93" spans="2:24" s="761" customFormat="1" ht="12.75">
      <c r="B93"/>
      <c r="C93"/>
      <c r="D93"/>
      <c r="E93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</row>
    <row r="94" spans="2:24" s="761" customFormat="1" ht="12.75">
      <c r="B94"/>
      <c r="C94"/>
      <c r="D94"/>
      <c r="E94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</row>
    <row r="95" spans="2:24" s="761" customFormat="1" ht="12.75">
      <c r="B95"/>
      <c r="C95"/>
      <c r="D95"/>
      <c r="E95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Q95" s="390"/>
      <c r="R95" s="390"/>
      <c r="S95" s="390"/>
      <c r="T95" s="390"/>
      <c r="U95" s="390"/>
      <c r="V95" s="390"/>
      <c r="W95" s="390"/>
      <c r="X95" s="390"/>
    </row>
    <row r="96" spans="2:24" s="761" customFormat="1" ht="12.75">
      <c r="B96"/>
      <c r="C96"/>
      <c r="D96"/>
      <c r="E96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</row>
    <row r="97" spans="2:24" s="761" customFormat="1" ht="12.75">
      <c r="B97"/>
      <c r="C97"/>
      <c r="D97"/>
      <c r="E97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0"/>
      <c r="Q97" s="390"/>
      <c r="R97" s="390"/>
      <c r="S97" s="390"/>
      <c r="T97" s="390"/>
      <c r="U97" s="390"/>
      <c r="V97" s="390"/>
      <c r="W97" s="390"/>
      <c r="X97" s="390"/>
    </row>
    <row r="98" spans="2:24" s="761" customFormat="1" ht="12.75">
      <c r="B98"/>
      <c r="C98"/>
      <c r="D98"/>
      <c r="E98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390"/>
      <c r="X98" s="390"/>
    </row>
    <row r="99" spans="2:24" s="761" customFormat="1" ht="12.75">
      <c r="B99"/>
      <c r="C99"/>
      <c r="D99"/>
      <c r="E99"/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</row>
    <row r="100" spans="2:24" s="761" customFormat="1" ht="12.75">
      <c r="B100"/>
      <c r="C100"/>
      <c r="D100"/>
      <c r="E100"/>
      <c r="F100" s="390"/>
      <c r="G100" s="390"/>
      <c r="H100" s="390"/>
      <c r="I100" s="390"/>
      <c r="J100" s="390"/>
      <c r="K100" s="390"/>
      <c r="L100" s="390"/>
      <c r="M100" s="390"/>
      <c r="N100" s="390"/>
      <c r="O100" s="390"/>
      <c r="P100" s="390"/>
      <c r="Q100" s="390"/>
      <c r="R100" s="390"/>
      <c r="S100" s="390"/>
      <c r="T100" s="390"/>
      <c r="U100" s="390"/>
      <c r="V100" s="390"/>
      <c r="W100" s="390"/>
      <c r="X100" s="390"/>
    </row>
    <row r="101" spans="2:24" s="761" customFormat="1" ht="12.75">
      <c r="B101"/>
      <c r="C101"/>
      <c r="D101"/>
      <c r="E101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</row>
    <row r="102" spans="2:24" s="761" customFormat="1" ht="12.75">
      <c r="B102"/>
      <c r="C102"/>
      <c r="D102"/>
      <c r="E102"/>
      <c r="F102" s="390"/>
      <c r="G102" s="390"/>
      <c r="H102" s="390"/>
      <c r="I102" s="390"/>
      <c r="J102" s="390"/>
      <c r="K102" s="390"/>
      <c r="L102" s="390"/>
      <c r="M102" s="390"/>
      <c r="N102" s="390"/>
      <c r="O102" s="390"/>
      <c r="P102" s="390"/>
      <c r="Q102" s="390"/>
      <c r="R102" s="390"/>
      <c r="S102" s="390"/>
      <c r="T102" s="390"/>
      <c r="U102" s="390"/>
      <c r="V102" s="390"/>
      <c r="W102" s="390"/>
      <c r="X102" s="390"/>
    </row>
    <row r="103" spans="2:24" s="761" customFormat="1" ht="12.75">
      <c r="B103"/>
      <c r="C103"/>
      <c r="D103"/>
      <c r="E103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0"/>
      <c r="U103" s="390"/>
      <c r="V103" s="390"/>
      <c r="W103" s="390"/>
      <c r="X103" s="390"/>
    </row>
    <row r="104" spans="2:24" s="761" customFormat="1" ht="12.75">
      <c r="B104"/>
      <c r="C104"/>
      <c r="D104"/>
      <c r="E104"/>
      <c r="F104" s="390"/>
      <c r="G104" s="390"/>
      <c r="H104" s="390"/>
      <c r="I104" s="390"/>
      <c r="J104" s="390"/>
      <c r="K104" s="390"/>
      <c r="L104" s="390"/>
      <c r="M104" s="390"/>
      <c r="N104" s="390"/>
      <c r="O104" s="390"/>
      <c r="P104" s="390"/>
      <c r="Q104" s="390"/>
      <c r="R104" s="390"/>
      <c r="S104" s="390"/>
      <c r="T104" s="390"/>
      <c r="U104" s="390"/>
      <c r="V104" s="390"/>
      <c r="W104" s="390"/>
      <c r="X104" s="390"/>
    </row>
    <row r="105" spans="2:24" s="761" customFormat="1" ht="12.75">
      <c r="B105"/>
      <c r="C105"/>
      <c r="D105"/>
      <c r="E105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0"/>
      <c r="Q105" s="390"/>
      <c r="R105" s="390"/>
      <c r="S105" s="390"/>
      <c r="T105" s="390"/>
      <c r="U105" s="390"/>
      <c r="V105" s="390"/>
      <c r="W105" s="390"/>
      <c r="X105" s="390"/>
    </row>
    <row r="106" spans="2:24" s="761" customFormat="1" ht="12.75">
      <c r="B106"/>
      <c r="C106"/>
      <c r="D106"/>
      <c r="E106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</row>
    <row r="107" spans="2:24" s="761" customFormat="1" ht="12.75">
      <c r="B107"/>
      <c r="C107"/>
      <c r="D107"/>
      <c r="E107"/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</row>
    <row r="108" spans="2:24" s="761" customFormat="1" ht="12.75">
      <c r="B108"/>
      <c r="C108"/>
      <c r="D108"/>
      <c r="E108"/>
      <c r="F108" s="390"/>
      <c r="G108" s="390"/>
      <c r="H108" s="390"/>
      <c r="I108" s="390"/>
      <c r="J108" s="390"/>
      <c r="K108" s="390"/>
      <c r="L108" s="390"/>
      <c r="M108" s="390"/>
      <c r="N108" s="390"/>
      <c r="O108" s="390"/>
      <c r="P108" s="390"/>
      <c r="Q108" s="390"/>
      <c r="R108" s="390"/>
      <c r="S108" s="390"/>
      <c r="T108" s="390"/>
      <c r="U108" s="390"/>
      <c r="V108" s="390"/>
      <c r="W108" s="390"/>
      <c r="X108" s="390"/>
    </row>
    <row r="109" spans="2:24" s="761" customFormat="1" ht="12.75">
      <c r="B109"/>
      <c r="C109"/>
      <c r="D109"/>
      <c r="E109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  <c r="S109" s="390"/>
      <c r="T109" s="390"/>
      <c r="U109" s="390"/>
      <c r="V109" s="390"/>
      <c r="W109" s="390"/>
      <c r="X109" s="390"/>
    </row>
    <row r="110" spans="2:24" s="761" customFormat="1" ht="12.75">
      <c r="B110"/>
      <c r="C110"/>
      <c r="D110"/>
      <c r="E110"/>
      <c r="F110" s="390"/>
      <c r="G110" s="390"/>
      <c r="H110" s="390"/>
      <c r="I110" s="390"/>
      <c r="J110" s="390"/>
      <c r="K110" s="390"/>
      <c r="L110" s="390"/>
      <c r="M110" s="390"/>
      <c r="N110" s="390"/>
      <c r="O110" s="390"/>
      <c r="P110" s="390"/>
      <c r="Q110" s="390"/>
      <c r="R110" s="390"/>
      <c r="S110" s="390"/>
      <c r="T110" s="390"/>
      <c r="U110" s="390"/>
      <c r="V110" s="390"/>
      <c r="W110" s="390"/>
      <c r="X110" s="390"/>
    </row>
    <row r="111" spans="2:24" s="761" customFormat="1" ht="12.75">
      <c r="B111"/>
      <c r="C111"/>
      <c r="D111"/>
      <c r="E111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</row>
    <row r="112" spans="2:24" s="761" customFormat="1" ht="12.75">
      <c r="B112"/>
      <c r="C112"/>
      <c r="D112"/>
      <c r="E112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</row>
    <row r="113" spans="2:24" s="761" customFormat="1" ht="12.75">
      <c r="B113"/>
      <c r="C113"/>
      <c r="D113"/>
      <c r="E113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390"/>
      <c r="V113" s="390"/>
      <c r="W113" s="390"/>
      <c r="X113" s="390"/>
    </row>
    <row r="114" spans="2:24" s="761" customFormat="1" ht="12.75">
      <c r="B114"/>
      <c r="C114"/>
      <c r="D114"/>
      <c r="E114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390"/>
      <c r="V114" s="390"/>
      <c r="W114" s="390"/>
      <c r="X114" s="390"/>
    </row>
    <row r="115" spans="2:24" s="761" customFormat="1" ht="12.75">
      <c r="B115"/>
      <c r="C115"/>
      <c r="D115"/>
      <c r="E115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390"/>
      <c r="V115" s="390"/>
      <c r="W115" s="390"/>
      <c r="X115" s="390"/>
    </row>
    <row r="116" spans="2:24" s="761" customFormat="1" ht="12.75">
      <c r="B116"/>
      <c r="C116"/>
      <c r="D116"/>
      <c r="E116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390"/>
      <c r="V116" s="390"/>
      <c r="W116" s="390"/>
      <c r="X116" s="390"/>
    </row>
    <row r="117" spans="2:24" s="761" customFormat="1" ht="12.75">
      <c r="B117"/>
      <c r="C117"/>
      <c r="D117"/>
      <c r="E117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</row>
    <row r="118" spans="2:24" s="761" customFormat="1" ht="12.75">
      <c r="B118"/>
      <c r="C118"/>
      <c r="D118"/>
      <c r="E118"/>
      <c r="F118" s="390"/>
      <c r="G118" s="390"/>
      <c r="H118" s="390"/>
      <c r="I118" s="390"/>
      <c r="J118" s="390"/>
      <c r="K118" s="390"/>
      <c r="L118" s="390"/>
      <c r="M118" s="390"/>
      <c r="N118" s="390"/>
      <c r="O118" s="390"/>
      <c r="P118" s="390"/>
      <c r="Q118" s="390"/>
      <c r="R118" s="390"/>
      <c r="S118" s="390"/>
      <c r="T118" s="390"/>
      <c r="U118" s="390"/>
      <c r="V118" s="390"/>
      <c r="W118" s="390"/>
      <c r="X118" s="390"/>
    </row>
    <row r="119" spans="2:24" s="761" customFormat="1" ht="12.75">
      <c r="B119"/>
      <c r="C119"/>
      <c r="D119"/>
      <c r="E119"/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0"/>
      <c r="Q119" s="390"/>
      <c r="R119" s="390"/>
      <c r="S119" s="390"/>
      <c r="T119" s="390"/>
      <c r="U119" s="390"/>
      <c r="V119" s="390"/>
      <c r="W119" s="390"/>
      <c r="X119" s="390"/>
    </row>
    <row r="120" spans="2:24" s="761" customFormat="1" ht="12.75">
      <c r="B120"/>
      <c r="C120"/>
      <c r="D120"/>
      <c r="E12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0"/>
      <c r="U120" s="390"/>
      <c r="V120" s="390"/>
      <c r="W120" s="390"/>
      <c r="X120" s="390"/>
    </row>
    <row r="121" spans="2:24" s="761" customFormat="1" ht="12.75">
      <c r="B121"/>
      <c r="C121"/>
      <c r="D121"/>
      <c r="E121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390"/>
      <c r="Q121" s="390"/>
      <c r="R121" s="390"/>
      <c r="S121" s="390"/>
      <c r="T121" s="390"/>
      <c r="U121" s="390"/>
      <c r="V121" s="390"/>
      <c r="W121" s="390"/>
      <c r="X121" s="390"/>
    </row>
    <row r="122" spans="2:24" s="761" customFormat="1" ht="12.75">
      <c r="B122"/>
      <c r="C122"/>
      <c r="D122"/>
      <c r="E122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0"/>
    </row>
    <row r="123" spans="2:24" s="761" customFormat="1" ht="12.75">
      <c r="B123"/>
      <c r="C123"/>
      <c r="D123"/>
      <c r="E123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</row>
    <row r="124" spans="2:24" s="761" customFormat="1" ht="12.75">
      <c r="B124"/>
      <c r="C124"/>
      <c r="D124"/>
      <c r="E124"/>
      <c r="F124" s="390"/>
      <c r="G124" s="390"/>
      <c r="H124" s="390"/>
      <c r="I124" s="390"/>
      <c r="J124" s="390"/>
      <c r="K124" s="390"/>
      <c r="L124" s="390"/>
      <c r="M124" s="390"/>
      <c r="N124" s="390"/>
      <c r="O124" s="390"/>
      <c r="P124" s="390"/>
      <c r="Q124" s="390"/>
      <c r="R124" s="390"/>
      <c r="S124" s="390"/>
      <c r="T124" s="390"/>
      <c r="U124" s="390"/>
      <c r="V124" s="390"/>
      <c r="W124" s="390"/>
      <c r="X124" s="390"/>
    </row>
    <row r="125" spans="2:24" s="761" customFormat="1" ht="12.75">
      <c r="B125"/>
      <c r="C125"/>
      <c r="D125"/>
      <c r="E125"/>
      <c r="F125" s="390"/>
      <c r="G125" s="390"/>
      <c r="H125" s="390"/>
      <c r="I125" s="390"/>
      <c r="J125" s="390"/>
      <c r="K125" s="390"/>
      <c r="L125" s="390"/>
      <c r="M125" s="390"/>
      <c r="N125" s="390"/>
      <c r="O125" s="390"/>
      <c r="P125" s="390"/>
      <c r="Q125" s="390"/>
      <c r="R125" s="390"/>
      <c r="S125" s="390"/>
      <c r="T125" s="390"/>
      <c r="U125" s="390"/>
      <c r="V125" s="390"/>
      <c r="W125" s="390"/>
      <c r="X125" s="390"/>
    </row>
    <row r="126" spans="2:24" s="761" customFormat="1" ht="12.75">
      <c r="B126"/>
      <c r="C126"/>
      <c r="D126"/>
      <c r="E126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390"/>
      <c r="U126" s="390"/>
      <c r="V126" s="390"/>
      <c r="W126" s="390"/>
      <c r="X126" s="390"/>
    </row>
    <row r="127" spans="2:24" s="761" customFormat="1" ht="12.75">
      <c r="B127"/>
      <c r="C127"/>
      <c r="D127"/>
      <c r="E127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</row>
    <row r="128" spans="2:24" s="761" customFormat="1" ht="12.75">
      <c r="B128"/>
      <c r="C128"/>
      <c r="D128"/>
      <c r="E128"/>
      <c r="F128" s="390"/>
      <c r="G128" s="390"/>
      <c r="H128" s="390"/>
      <c r="I128" s="390"/>
      <c r="J128" s="390"/>
      <c r="K128" s="390"/>
      <c r="L128" s="390"/>
      <c r="M128" s="390"/>
      <c r="N128" s="390"/>
      <c r="O128" s="390"/>
      <c r="P128" s="390"/>
      <c r="Q128" s="390"/>
      <c r="R128" s="390"/>
      <c r="S128" s="390"/>
      <c r="T128" s="390"/>
      <c r="U128" s="390"/>
      <c r="V128" s="390"/>
      <c r="W128" s="390"/>
      <c r="X128" s="390"/>
    </row>
    <row r="129" spans="2:24" s="761" customFormat="1" ht="12.75">
      <c r="B129"/>
      <c r="C129"/>
      <c r="D129"/>
      <c r="E12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0"/>
      <c r="R129" s="390"/>
      <c r="S129" s="390"/>
      <c r="T129" s="390"/>
      <c r="U129" s="390"/>
      <c r="V129" s="390"/>
      <c r="W129" s="390"/>
      <c r="X129" s="390"/>
    </row>
    <row r="130" spans="2:24" s="761" customFormat="1" ht="12.75">
      <c r="B130"/>
      <c r="C130"/>
      <c r="D130"/>
      <c r="E13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0"/>
      <c r="R130" s="390"/>
      <c r="S130" s="390"/>
      <c r="T130" s="390"/>
      <c r="U130" s="390"/>
      <c r="V130" s="390"/>
      <c r="W130" s="390"/>
      <c r="X130" s="390"/>
    </row>
    <row r="131" spans="2:24" s="761" customFormat="1" ht="12.75">
      <c r="B131"/>
      <c r="C131"/>
      <c r="D131"/>
      <c r="E131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0"/>
      <c r="R131" s="390"/>
      <c r="S131" s="390"/>
      <c r="T131" s="390"/>
      <c r="U131" s="390"/>
      <c r="V131" s="390"/>
      <c r="W131" s="390"/>
      <c r="X131" s="390"/>
    </row>
    <row r="132" spans="2:24" s="761" customFormat="1" ht="12.75">
      <c r="B132"/>
      <c r="C132"/>
      <c r="D132"/>
      <c r="E132"/>
      <c r="F132" s="390"/>
      <c r="G132" s="390"/>
      <c r="H132" s="390"/>
      <c r="I132" s="390"/>
      <c r="J132" s="390"/>
      <c r="K132" s="390"/>
      <c r="L132" s="390"/>
      <c r="M132" s="390"/>
      <c r="N132" s="390"/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</row>
    <row r="133" spans="2:24" s="761" customFormat="1" ht="12.75">
      <c r="B133"/>
      <c r="C133"/>
      <c r="D133"/>
      <c r="E133"/>
      <c r="F133" s="390"/>
      <c r="G133" s="390"/>
      <c r="H133" s="390"/>
      <c r="I133" s="390"/>
      <c r="J133" s="390"/>
      <c r="K133" s="390"/>
      <c r="L133" s="390"/>
      <c r="M133" s="390"/>
      <c r="N133" s="390"/>
      <c r="O133" s="390"/>
      <c r="P133" s="390"/>
      <c r="Q133" s="390"/>
      <c r="R133" s="390"/>
      <c r="S133" s="390"/>
      <c r="T133" s="390"/>
      <c r="U133" s="390"/>
      <c r="V133" s="390"/>
      <c r="W133" s="390"/>
      <c r="X133" s="390"/>
    </row>
    <row r="134" spans="2:24" s="761" customFormat="1" ht="12.75">
      <c r="B134"/>
      <c r="C134"/>
      <c r="D134"/>
      <c r="E134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</row>
    <row r="135" spans="2:24" s="761" customFormat="1" ht="12.75">
      <c r="B135"/>
      <c r="C135"/>
      <c r="D135"/>
      <c r="E135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</row>
    <row r="136" spans="2:24" s="761" customFormat="1" ht="12.75">
      <c r="B136"/>
      <c r="C136"/>
      <c r="D136"/>
      <c r="E136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</row>
    <row r="137" spans="2:24" s="761" customFormat="1" ht="12.75">
      <c r="B137"/>
      <c r="C137"/>
      <c r="D137"/>
      <c r="E137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90"/>
      <c r="V137" s="390"/>
      <c r="W137" s="390"/>
      <c r="X137" s="390"/>
    </row>
    <row r="138" spans="6:24" s="761" customFormat="1" ht="12.75">
      <c r="F138" s="390"/>
      <c r="G138" s="390"/>
      <c r="H138" s="390"/>
      <c r="I138" s="390"/>
      <c r="J138" s="390"/>
      <c r="K138" s="390"/>
      <c r="L138" s="390"/>
      <c r="M138" s="390"/>
      <c r="N138" s="390"/>
      <c r="O138" s="390"/>
      <c r="P138" s="390"/>
      <c r="Q138" s="390"/>
      <c r="R138" s="390"/>
      <c r="S138" s="390"/>
      <c r="T138" s="390"/>
      <c r="U138" s="390"/>
      <c r="V138" s="390"/>
      <c r="W138" s="390"/>
      <c r="X138" s="390"/>
    </row>
    <row r="142" ht="12.75">
      <c r="C142" s="775"/>
    </row>
  </sheetData>
  <sheetProtection/>
  <mergeCells count="6">
    <mergeCell ref="A1:E1"/>
    <mergeCell ref="A2:E2"/>
    <mergeCell ref="A4:A5"/>
    <mergeCell ref="B4:D4"/>
    <mergeCell ref="E4:E5"/>
    <mergeCell ref="A34:E34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  <ignoredErrors>
    <ignoredError sqref="E29 E13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20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27.140625" style="164" customWidth="1"/>
    <col min="2" max="2" width="23.140625" style="164" customWidth="1"/>
    <col min="3" max="4" width="15.421875" style="164" customWidth="1"/>
    <col min="5" max="5" width="23.8515625" style="164" customWidth="1"/>
    <col min="6" max="17" width="15.421875" style="164" customWidth="1"/>
    <col min="18" max="16384" width="11.421875" style="164" customWidth="1"/>
  </cols>
  <sheetData>
    <row r="1" spans="1:7" ht="12">
      <c r="A1" s="1110" t="s">
        <v>482</v>
      </c>
      <c r="B1" s="1110"/>
      <c r="C1" s="179"/>
      <c r="D1" s="179"/>
      <c r="E1" s="179"/>
      <c r="F1" s="179"/>
      <c r="G1" s="179"/>
    </row>
    <row r="2" spans="1:7" s="242" customFormat="1" ht="28.5" customHeight="1">
      <c r="A2" s="1107" t="s">
        <v>531</v>
      </c>
      <c r="B2" s="1107"/>
      <c r="C2" s="776"/>
      <c r="D2" s="1108"/>
      <c r="E2" s="1108"/>
      <c r="F2" s="776"/>
      <c r="G2" s="776"/>
    </row>
    <row r="3" spans="1:7" ht="12.75" thickBot="1">
      <c r="A3" s="777"/>
      <c r="B3" s="778" t="s">
        <v>10</v>
      </c>
      <c r="C3" s="179"/>
      <c r="D3" s="1108"/>
      <c r="E3" s="1108"/>
      <c r="F3" s="179"/>
      <c r="G3" s="179"/>
    </row>
    <row r="4" spans="1:7" ht="34.5" customHeight="1" thickTop="1">
      <c r="A4" s="779" t="s">
        <v>532</v>
      </c>
      <c r="B4" s="939" t="s">
        <v>533</v>
      </c>
      <c r="C4" s="179"/>
      <c r="D4" s="1108"/>
      <c r="E4" s="1108"/>
      <c r="F4" s="179"/>
      <c r="G4" s="179"/>
    </row>
    <row r="5" spans="1:5" s="242" customFormat="1" ht="12">
      <c r="A5" s="780" t="s">
        <v>534</v>
      </c>
      <c r="B5" s="937">
        <v>1617523.488</v>
      </c>
      <c r="C5" s="323"/>
      <c r="D5" s="781"/>
      <c r="E5" s="782"/>
    </row>
    <row r="6" spans="1:5" s="242" customFormat="1" ht="12">
      <c r="A6" s="780" t="s">
        <v>503</v>
      </c>
      <c r="B6" s="937">
        <v>3234063.677</v>
      </c>
      <c r="C6" s="323"/>
      <c r="D6" s="781"/>
      <c r="E6" s="782"/>
    </row>
    <row r="7" spans="1:5" s="242" customFormat="1" ht="12">
      <c r="A7" s="780" t="s">
        <v>504</v>
      </c>
      <c r="B7" s="937">
        <v>4981382.362</v>
      </c>
      <c r="C7" s="782"/>
      <c r="D7" s="781"/>
      <c r="E7" s="782"/>
    </row>
    <row r="8" spans="1:5" s="216" customFormat="1" ht="12.75" thickBot="1">
      <c r="A8" s="783" t="s">
        <v>13</v>
      </c>
      <c r="B8" s="938">
        <f>SUM(B5:B7)</f>
        <v>9832969.526999999</v>
      </c>
      <c r="C8" s="784"/>
      <c r="D8" s="785"/>
      <c r="E8" s="782"/>
    </row>
    <row r="9" spans="1:6" ht="47.25" customHeight="1" thickTop="1">
      <c r="A9" s="1109" t="s">
        <v>587</v>
      </c>
      <c r="B9" s="1109"/>
      <c r="D9" s="782"/>
      <c r="E9" s="782"/>
      <c r="F9" s="786"/>
    </row>
    <row r="10" spans="2:6" ht="12">
      <c r="B10" s="587"/>
      <c r="D10" s="782"/>
      <c r="E10" s="782"/>
      <c r="F10" s="787"/>
    </row>
    <row r="11" spans="1:6" ht="12">
      <c r="A11" s="788"/>
      <c r="B11" s="788"/>
      <c r="D11" s="782"/>
      <c r="E11" s="782"/>
      <c r="F11" s="787"/>
    </row>
    <row r="12" spans="1:6" ht="12">
      <c r="A12" s="789"/>
      <c r="B12" s="788"/>
      <c r="D12" s="782"/>
      <c r="E12" s="782"/>
      <c r="F12" s="787"/>
    </row>
    <row r="13" spans="1:6" ht="12">
      <c r="A13" s="788"/>
      <c r="B13" s="788"/>
      <c r="D13" s="782"/>
      <c r="E13" s="782"/>
      <c r="F13" s="787"/>
    </row>
    <row r="14" spans="1:6" ht="12">
      <c r="A14" s="788"/>
      <c r="B14" s="788"/>
      <c r="D14" s="782"/>
      <c r="E14" s="782"/>
      <c r="F14" s="787"/>
    </row>
    <row r="15" spans="1:6" ht="12">
      <c r="A15" s="788"/>
      <c r="B15" s="788"/>
      <c r="D15" s="782"/>
      <c r="E15" s="782"/>
      <c r="F15" s="787"/>
    </row>
    <row r="16" spans="4:6" ht="12">
      <c r="D16" s="782"/>
      <c r="E16" s="782"/>
      <c r="F16" s="787"/>
    </row>
    <row r="17" spans="4:6" ht="12">
      <c r="D17" s="790"/>
      <c r="E17" s="790"/>
      <c r="F17" s="787"/>
    </row>
    <row r="18" ht="12">
      <c r="D18" s="786"/>
    </row>
    <row r="19" ht="12">
      <c r="D19" s="782"/>
    </row>
    <row r="20" spans="2:4" ht="30">
      <c r="B20" s="791"/>
      <c r="D20" s="782"/>
    </row>
  </sheetData>
  <sheetProtection/>
  <mergeCells count="4">
    <mergeCell ref="A2:B2"/>
    <mergeCell ref="D2:E4"/>
    <mergeCell ref="A9:B9"/>
    <mergeCell ref="A1:B1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D29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8515625" style="797" customWidth="1"/>
    <col min="2" max="2" width="33.57421875" style="797" customWidth="1"/>
    <col min="3" max="3" width="12.140625" style="797" customWidth="1"/>
    <col min="4" max="4" width="14.8515625" style="797" customWidth="1"/>
    <col min="5" max="16384" width="11.421875" style="797" customWidth="1"/>
  </cols>
  <sheetData>
    <row r="1" spans="1:4" s="792" customFormat="1" ht="12">
      <c r="A1" s="1113" t="s">
        <v>45</v>
      </c>
      <c r="B1" s="1113"/>
      <c r="C1" s="1113"/>
      <c r="D1" s="1113"/>
    </row>
    <row r="2" spans="1:4" s="792" customFormat="1" ht="12">
      <c r="A2" s="1114" t="s">
        <v>535</v>
      </c>
      <c r="B2" s="1114"/>
      <c r="C2" s="1114"/>
      <c r="D2" s="1114"/>
    </row>
    <row r="3" spans="1:4" ht="12.75" thickBot="1">
      <c r="A3" s="793"/>
      <c r="B3" s="794"/>
      <c r="C3" s="793"/>
      <c r="D3" s="795" t="s">
        <v>10</v>
      </c>
    </row>
    <row r="4" spans="1:4" ht="24.75" thickTop="1">
      <c r="A4" s="1115" t="s">
        <v>114</v>
      </c>
      <c r="B4" s="1115"/>
      <c r="C4" s="799" t="s">
        <v>536</v>
      </c>
      <c r="D4" s="798" t="s">
        <v>537</v>
      </c>
    </row>
    <row r="5" spans="1:4" ht="32.25" customHeight="1">
      <c r="A5" s="1116" t="s">
        <v>538</v>
      </c>
      <c r="B5" s="800" t="s">
        <v>539</v>
      </c>
      <c r="C5" s="801">
        <v>0</v>
      </c>
      <c r="D5" s="802"/>
    </row>
    <row r="6" spans="1:4" ht="27.75" customHeight="1">
      <c r="A6" s="1117"/>
      <c r="B6" s="804" t="s">
        <v>540</v>
      </c>
      <c r="C6" s="805">
        <v>3991.79059</v>
      </c>
      <c r="D6" s="803"/>
    </row>
    <row r="7" spans="1:4" ht="23.25" customHeight="1">
      <c r="A7" s="1117"/>
      <c r="B7" s="804" t="s">
        <v>541</v>
      </c>
      <c r="C7" s="805">
        <v>2430.14432</v>
      </c>
      <c r="D7" s="803"/>
    </row>
    <row r="8" spans="1:4" ht="19.5" customHeight="1">
      <c r="A8" s="1118"/>
      <c r="B8" s="807" t="s">
        <v>542</v>
      </c>
      <c r="C8" s="808">
        <v>178021.767</v>
      </c>
      <c r="D8" s="808">
        <v>184443.70191</v>
      </c>
    </row>
    <row r="9" spans="1:4" ht="19.5" customHeight="1">
      <c r="A9" s="1119" t="s">
        <v>543</v>
      </c>
      <c r="B9" s="810" t="s">
        <v>138</v>
      </c>
      <c r="C9" s="803">
        <v>4358.1591</v>
      </c>
      <c r="D9" s="802"/>
    </row>
    <row r="10" spans="1:4" ht="19.5" customHeight="1">
      <c r="A10" s="1117"/>
      <c r="B10" s="811" t="s">
        <v>119</v>
      </c>
      <c r="C10" s="803">
        <v>3370</v>
      </c>
      <c r="D10" s="803"/>
    </row>
    <row r="11" spans="1:4" ht="19.5" customHeight="1">
      <c r="A11" s="1117"/>
      <c r="B11" s="811" t="s">
        <v>544</v>
      </c>
      <c r="C11" s="803">
        <v>16385.448630000003</v>
      </c>
      <c r="D11" s="803"/>
    </row>
    <row r="12" spans="1:4" ht="19.5" customHeight="1">
      <c r="A12" s="1117"/>
      <c r="B12" s="811" t="s">
        <v>545</v>
      </c>
      <c r="C12" s="803">
        <v>59163.97847</v>
      </c>
      <c r="D12" s="803"/>
    </row>
    <row r="13" spans="1:4" ht="19.5" customHeight="1">
      <c r="A13" s="1117"/>
      <c r="B13" s="811" t="s">
        <v>546</v>
      </c>
      <c r="C13" s="803">
        <v>6900</v>
      </c>
      <c r="D13" s="803"/>
    </row>
    <row r="14" spans="1:4" ht="19.5" customHeight="1">
      <c r="A14" s="1117"/>
      <c r="B14" s="811" t="s">
        <v>547</v>
      </c>
      <c r="C14" s="803">
        <v>2438</v>
      </c>
      <c r="D14" s="803"/>
    </row>
    <row r="15" spans="1:4" ht="30" customHeight="1">
      <c r="A15" s="1120"/>
      <c r="B15" s="812" t="s">
        <v>548</v>
      </c>
      <c r="C15" s="803">
        <v>303</v>
      </c>
      <c r="D15" s="808">
        <v>92918.5862</v>
      </c>
    </row>
    <row r="16" spans="1:4" ht="12">
      <c r="A16" s="809" t="s">
        <v>549</v>
      </c>
      <c r="B16" s="813" t="s">
        <v>550</v>
      </c>
      <c r="C16" s="801"/>
      <c r="D16" s="802">
        <v>110726.33980000003</v>
      </c>
    </row>
    <row r="17" spans="1:4" ht="12">
      <c r="A17" s="1121" t="s">
        <v>551</v>
      </c>
      <c r="B17" s="1121"/>
      <c r="C17" s="1121"/>
      <c r="D17" s="814">
        <f>+D8+D15+D16</f>
        <v>388088.62791000004</v>
      </c>
    </row>
    <row r="18" spans="1:4" ht="12">
      <c r="A18" s="1111" t="s">
        <v>552</v>
      </c>
      <c r="B18" s="1111"/>
      <c r="C18" s="1111"/>
      <c r="D18" s="1111"/>
    </row>
    <row r="19" ht="13.5" customHeight="1">
      <c r="A19" s="545" t="s">
        <v>588</v>
      </c>
    </row>
    <row r="20" spans="1:4" ht="13.5" customHeight="1">
      <c r="A20" s="815" t="s">
        <v>589</v>
      </c>
      <c r="B20" s="806"/>
      <c r="C20" s="806"/>
      <c r="D20" s="806"/>
    </row>
    <row r="21" spans="1:4" ht="13.5" customHeight="1">
      <c r="A21" s="815" t="s">
        <v>590</v>
      </c>
      <c r="B21" s="806"/>
      <c r="C21" s="806"/>
      <c r="D21" s="806"/>
    </row>
    <row r="22" spans="1:4" ht="13.5" customHeight="1">
      <c r="A22" s="815" t="s">
        <v>591</v>
      </c>
      <c r="B22" s="806"/>
      <c r="C22" s="806"/>
      <c r="D22" s="806"/>
    </row>
    <row r="23" spans="1:4" ht="13.5" customHeight="1">
      <c r="A23" s="1112" t="s">
        <v>592</v>
      </c>
      <c r="B23" s="1112"/>
      <c r="C23" s="1112"/>
      <c r="D23" s="1112"/>
    </row>
    <row r="24" spans="1:4" ht="13.5" customHeight="1">
      <c r="A24" s="1112" t="s">
        <v>593</v>
      </c>
      <c r="B24" s="1112"/>
      <c r="C24" s="1112"/>
      <c r="D24" s="1112"/>
    </row>
    <row r="25" spans="1:4" ht="12">
      <c r="A25" s="806" t="s">
        <v>594</v>
      </c>
      <c r="B25" s="806"/>
      <c r="C25" s="806"/>
      <c r="D25" s="806"/>
    </row>
    <row r="26" spans="1:4" ht="12">
      <c r="A26" s="806"/>
      <c r="B26" s="806"/>
      <c r="C26" s="806"/>
      <c r="D26" s="806"/>
    </row>
    <row r="27" spans="1:4" ht="12">
      <c r="A27" s="806"/>
      <c r="B27" s="806"/>
      <c r="C27" s="806"/>
      <c r="D27" s="806"/>
    </row>
    <row r="28" spans="1:4" ht="12">
      <c r="A28" s="806"/>
      <c r="B28" s="806"/>
      <c r="C28" s="806"/>
      <c r="D28" s="806"/>
    </row>
    <row r="29" spans="1:4" ht="12">
      <c r="A29" s="806"/>
      <c r="B29" s="806"/>
      <c r="C29" s="806"/>
      <c r="D29" s="806"/>
    </row>
  </sheetData>
  <sheetProtection/>
  <mergeCells count="9">
    <mergeCell ref="A18:D18"/>
    <mergeCell ref="A23:D23"/>
    <mergeCell ref="A24:D24"/>
    <mergeCell ref="A1:D1"/>
    <mergeCell ref="A2:D2"/>
    <mergeCell ref="A4:B4"/>
    <mergeCell ref="A5:A8"/>
    <mergeCell ref="A9:A15"/>
    <mergeCell ref="A17:C17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F151"/>
  <sheetViews>
    <sheetView showGridLines="0" zoomScalePageLayoutView="0" workbookViewId="0" topLeftCell="A1">
      <selection activeCell="A1" sqref="A1:B1"/>
    </sheetView>
  </sheetViews>
  <sheetFormatPr defaultColWidth="11.421875" defaultRowHeight="12.75"/>
  <cols>
    <col min="1" max="1" width="57.421875" style="762" customWidth="1"/>
    <col min="2" max="2" width="17.57421875" style="762" customWidth="1"/>
    <col min="3" max="3" width="44.8515625" style="762" customWidth="1"/>
    <col min="4" max="4" width="11.8515625" style="762" bestFit="1" customWidth="1"/>
    <col min="5" max="5" width="13.57421875" style="762" customWidth="1"/>
    <col min="6" max="6" width="13.421875" style="762" customWidth="1"/>
    <col min="7" max="16384" width="11.421875" style="762" customWidth="1"/>
  </cols>
  <sheetData>
    <row r="1" spans="1:2" s="816" customFormat="1" ht="12">
      <c r="A1" s="1122" t="s">
        <v>47</v>
      </c>
      <c r="B1" s="1122"/>
    </row>
    <row r="2" spans="1:2" s="816" customFormat="1" ht="12">
      <c r="A2" s="1122" t="s">
        <v>553</v>
      </c>
      <c r="B2" s="1122"/>
    </row>
    <row r="3" spans="1:2" ht="12.75" thickBot="1">
      <c r="A3" s="817"/>
      <c r="B3" s="818" t="s">
        <v>10</v>
      </c>
    </row>
    <row r="4" spans="1:2" ht="39" customHeight="1" thickTop="1">
      <c r="A4" s="819" t="s">
        <v>499</v>
      </c>
      <c r="B4" s="820" t="s">
        <v>501</v>
      </c>
    </row>
    <row r="5" spans="1:2" ht="13.5" customHeight="1">
      <c r="A5" s="762" t="s">
        <v>505</v>
      </c>
      <c r="B5" s="821">
        <v>1296141</v>
      </c>
    </row>
    <row r="6" spans="1:2" ht="13.5" customHeight="1">
      <c r="A6" s="762" t="s">
        <v>506</v>
      </c>
      <c r="B6" s="821">
        <v>256017</v>
      </c>
    </row>
    <row r="7" spans="1:2" ht="13.5" customHeight="1">
      <c r="A7" s="762" t="s">
        <v>554</v>
      </c>
      <c r="B7" s="821">
        <v>40814</v>
      </c>
    </row>
    <row r="8" spans="1:2" ht="13.5" customHeight="1">
      <c r="A8" s="762" t="s">
        <v>184</v>
      </c>
      <c r="B8" s="821">
        <v>43383</v>
      </c>
    </row>
    <row r="9" spans="1:3" ht="13.5" customHeight="1">
      <c r="A9" s="762" t="s">
        <v>508</v>
      </c>
      <c r="B9" s="821">
        <v>5762</v>
      </c>
      <c r="C9" s="822"/>
    </row>
    <row r="10" spans="1:3" ht="13.5" customHeight="1">
      <c r="A10" s="762" t="s">
        <v>555</v>
      </c>
      <c r="B10" s="821">
        <v>-5</v>
      </c>
      <c r="C10" s="822"/>
    </row>
    <row r="11" spans="1:2" ht="13.5" customHeight="1">
      <c r="A11" s="762" t="s">
        <v>556</v>
      </c>
      <c r="B11" s="821">
        <v>28165</v>
      </c>
    </row>
    <row r="12" spans="1:2" ht="13.5" customHeight="1">
      <c r="A12" s="762" t="s">
        <v>510</v>
      </c>
      <c r="B12" s="821">
        <v>4915</v>
      </c>
    </row>
    <row r="13" spans="1:3" ht="20.25" customHeight="1">
      <c r="A13" s="823" t="s">
        <v>511</v>
      </c>
      <c r="B13" s="824">
        <f>SUM(B5:B12)</f>
        <v>1675192</v>
      </c>
      <c r="C13" s="822"/>
    </row>
    <row r="14" spans="1:3" ht="13.5" customHeight="1">
      <c r="A14" s="762" t="s">
        <v>512</v>
      </c>
      <c r="B14" s="821">
        <v>47260</v>
      </c>
      <c r="C14" s="822"/>
    </row>
    <row r="15" spans="1:3" ht="13.5" customHeight="1">
      <c r="A15" s="762" t="s">
        <v>513</v>
      </c>
      <c r="B15" s="821">
        <v>6623</v>
      </c>
      <c r="C15" s="822"/>
    </row>
    <row r="16" spans="1:6" ht="13.5" customHeight="1">
      <c r="A16" s="762" t="s">
        <v>189</v>
      </c>
      <c r="B16" s="821">
        <v>1353220</v>
      </c>
      <c r="C16" s="825"/>
      <c r="D16" s="826"/>
      <c r="E16" s="826"/>
      <c r="F16" s="826"/>
    </row>
    <row r="17" spans="1:6" ht="13.5" customHeight="1">
      <c r="A17" s="762" t="s">
        <v>557</v>
      </c>
      <c r="B17" s="821">
        <v>7442</v>
      </c>
      <c r="C17"/>
      <c r="D17"/>
      <c r="E17"/>
      <c r="F17"/>
    </row>
    <row r="18" spans="1:6" ht="13.5" customHeight="1">
      <c r="A18" s="827" t="s">
        <v>558</v>
      </c>
      <c r="B18" s="821"/>
      <c r="C18"/>
      <c r="D18"/>
      <c r="E18"/>
      <c r="F18"/>
    </row>
    <row r="19" spans="1:6" ht="13.5" customHeight="1">
      <c r="A19" s="828" t="s">
        <v>516</v>
      </c>
      <c r="B19" s="821">
        <v>13858</v>
      </c>
      <c r="C19"/>
      <c r="D19"/>
      <c r="E19"/>
      <c r="F19"/>
    </row>
    <row r="20" spans="1:6" ht="13.5" customHeight="1">
      <c r="A20" s="828" t="s">
        <v>517</v>
      </c>
      <c r="B20" s="821">
        <v>6602</v>
      </c>
      <c r="C20"/>
      <c r="D20"/>
      <c r="E20"/>
      <c r="F20"/>
    </row>
    <row r="21" spans="1:6" ht="13.5" customHeight="1">
      <c r="A21" s="769" t="s">
        <v>518</v>
      </c>
      <c r="B21" s="821">
        <v>355696</v>
      </c>
      <c r="C21"/>
      <c r="D21"/>
      <c r="E21"/>
      <c r="F21"/>
    </row>
    <row r="22" spans="1:6" ht="13.5" customHeight="1">
      <c r="A22" s="769" t="s">
        <v>559</v>
      </c>
      <c r="B22" s="821">
        <v>147788</v>
      </c>
      <c r="C22"/>
      <c r="D22"/>
      <c r="E22"/>
      <c r="F22"/>
    </row>
    <row r="23" spans="1:6" ht="13.5" customHeight="1">
      <c r="A23" s="769" t="s">
        <v>520</v>
      </c>
      <c r="B23" s="821">
        <v>21542</v>
      </c>
      <c r="C23"/>
      <c r="D23"/>
      <c r="E23"/>
      <c r="F23"/>
    </row>
    <row r="24" spans="1:6" ht="13.5" customHeight="1">
      <c r="A24" s="769" t="s">
        <v>521</v>
      </c>
      <c r="B24" s="821">
        <v>-9289</v>
      </c>
      <c r="C24"/>
      <c r="D24"/>
      <c r="E24"/>
      <c r="F24"/>
    </row>
    <row r="25" spans="1:6" ht="13.5" customHeight="1">
      <c r="A25" s="762" t="s">
        <v>522</v>
      </c>
      <c r="B25" s="821">
        <v>20570</v>
      </c>
      <c r="C25"/>
      <c r="D25"/>
      <c r="E25"/>
      <c r="F25"/>
    </row>
    <row r="26" spans="1:6" ht="13.5" customHeight="1">
      <c r="A26" s="762" t="s">
        <v>523</v>
      </c>
      <c r="B26" s="821">
        <v>1919</v>
      </c>
      <c r="C26"/>
      <c r="D26"/>
      <c r="E26"/>
      <c r="F26"/>
    </row>
    <row r="27" spans="1:6" ht="13.5" customHeight="1">
      <c r="A27" s="762" t="s">
        <v>524</v>
      </c>
      <c r="B27" s="821">
        <v>1413</v>
      </c>
      <c r="C27"/>
      <c r="D27"/>
      <c r="E27"/>
      <c r="F27"/>
    </row>
    <row r="28" spans="1:3" ht="20.25" customHeight="1">
      <c r="A28" s="823" t="s">
        <v>525</v>
      </c>
      <c r="B28" s="824">
        <f>SUM(B14:B27)</f>
        <v>1974644</v>
      </c>
      <c r="C28" s="822"/>
    </row>
    <row r="29" spans="1:6" ht="13.5" customHeight="1">
      <c r="A29" s="762" t="s">
        <v>526</v>
      </c>
      <c r="B29" s="821">
        <v>8567</v>
      </c>
      <c r="C29" s="826"/>
      <c r="D29" s="826"/>
      <c r="E29" s="829"/>
      <c r="F29" s="826"/>
    </row>
    <row r="30" spans="1:6" ht="13.5" customHeight="1">
      <c r="A30" s="762" t="s">
        <v>560</v>
      </c>
      <c r="B30" s="821">
        <v>11145</v>
      </c>
      <c r="C30" s="826"/>
      <c r="D30" s="826"/>
      <c r="E30" s="829"/>
      <c r="F30" s="826"/>
    </row>
    <row r="31" spans="1:6" ht="13.5" customHeight="1">
      <c r="A31" s="762" t="s">
        <v>561</v>
      </c>
      <c r="B31" s="821">
        <v>11085</v>
      </c>
      <c r="C31" s="826"/>
      <c r="D31" s="826"/>
      <c r="E31" s="829"/>
      <c r="F31" s="826"/>
    </row>
    <row r="32" spans="1:6" ht="21" customHeight="1">
      <c r="A32" s="823" t="s">
        <v>528</v>
      </c>
      <c r="B32" s="824">
        <f>SUM(B29:B31)</f>
        <v>30797</v>
      </c>
      <c r="C32" s="826"/>
      <c r="D32" s="826"/>
      <c r="E32" s="830"/>
      <c r="F32" s="826"/>
    </row>
    <row r="33" spans="1:6" ht="27" customHeight="1">
      <c r="A33" s="819" t="s">
        <v>529</v>
      </c>
      <c r="B33" s="831">
        <f>B13+B28+B32</f>
        <v>3680633</v>
      </c>
      <c r="C33" s="826"/>
      <c r="D33" s="826"/>
      <c r="E33" s="829"/>
      <c r="F33" s="826"/>
    </row>
    <row r="34" spans="1:6" ht="48.75" customHeight="1">
      <c r="A34" s="1123" t="s">
        <v>562</v>
      </c>
      <c r="B34" s="1123"/>
      <c r="C34" s="826"/>
      <c r="D34" s="826"/>
      <c r="E34" s="826"/>
      <c r="F34" s="826"/>
    </row>
    <row r="35" spans="1:6" ht="15" customHeight="1">
      <c r="A35" s="1124"/>
      <c r="B35" s="1124"/>
      <c r="C35" s="826"/>
      <c r="D35" s="826"/>
      <c r="E35" s="826"/>
      <c r="F35" s="826"/>
    </row>
    <row r="36" spans="1:6" ht="17.25" customHeight="1">
      <c r="A36" s="1125"/>
      <c r="B36" s="1125"/>
      <c r="C36" s="826"/>
      <c r="D36" s="826"/>
      <c r="E36" s="826"/>
      <c r="F36" s="826"/>
    </row>
    <row r="37" ht="12">
      <c r="B37" s="832"/>
    </row>
    <row r="38" ht="12">
      <c r="B38" s="832"/>
    </row>
    <row r="39" ht="12">
      <c r="B39" s="832"/>
    </row>
    <row r="40" ht="12">
      <c r="B40" s="832"/>
    </row>
    <row r="41" ht="12">
      <c r="B41" s="832"/>
    </row>
    <row r="42" ht="12">
      <c r="B42" s="832"/>
    </row>
    <row r="43" ht="12">
      <c r="B43" s="832"/>
    </row>
    <row r="44" ht="12">
      <c r="B44" s="832"/>
    </row>
    <row r="45" ht="12">
      <c r="B45" s="832"/>
    </row>
    <row r="46" ht="12">
      <c r="B46" s="832"/>
    </row>
    <row r="47" ht="12">
      <c r="B47" s="832"/>
    </row>
    <row r="48" ht="12">
      <c r="B48" s="832"/>
    </row>
    <row r="49" ht="12">
      <c r="B49" s="832"/>
    </row>
    <row r="50" ht="12">
      <c r="B50" s="832"/>
    </row>
    <row r="51" ht="12">
      <c r="B51" s="832"/>
    </row>
    <row r="52" ht="12">
      <c r="B52" s="832"/>
    </row>
    <row r="53" ht="12">
      <c r="B53" s="832"/>
    </row>
    <row r="54" ht="12">
      <c r="B54" s="832"/>
    </row>
    <row r="55" ht="12">
      <c r="B55" s="832"/>
    </row>
    <row r="56" ht="12">
      <c r="B56" s="832"/>
    </row>
    <row r="57" ht="12">
      <c r="B57" s="832"/>
    </row>
    <row r="58" ht="12">
      <c r="B58" s="832"/>
    </row>
    <row r="59" ht="12">
      <c r="B59" s="832"/>
    </row>
    <row r="60" ht="12">
      <c r="B60" s="832"/>
    </row>
    <row r="61" ht="12">
      <c r="B61" s="832"/>
    </row>
    <row r="62" ht="12">
      <c r="B62" s="832"/>
    </row>
    <row r="63" ht="12">
      <c r="B63" s="832"/>
    </row>
    <row r="64" ht="12">
      <c r="B64" s="832"/>
    </row>
    <row r="65" ht="12">
      <c r="B65" s="832"/>
    </row>
    <row r="66" ht="12">
      <c r="B66" s="832"/>
    </row>
    <row r="67" ht="12">
      <c r="B67" s="832"/>
    </row>
    <row r="68" ht="12">
      <c r="B68" s="832"/>
    </row>
    <row r="69" ht="12">
      <c r="B69" s="832"/>
    </row>
    <row r="70" ht="12">
      <c r="B70" s="832"/>
    </row>
    <row r="71" ht="12">
      <c r="B71" s="832"/>
    </row>
    <row r="72" ht="12">
      <c r="B72" s="832"/>
    </row>
    <row r="73" ht="12">
      <c r="B73" s="832"/>
    </row>
    <row r="74" ht="12">
      <c r="B74" s="832"/>
    </row>
    <row r="75" ht="12">
      <c r="B75" s="832"/>
    </row>
    <row r="76" ht="12">
      <c r="B76" s="832"/>
    </row>
    <row r="77" ht="12">
      <c r="B77" s="832"/>
    </row>
    <row r="78" ht="12">
      <c r="B78" s="832"/>
    </row>
    <row r="79" ht="12">
      <c r="B79" s="832"/>
    </row>
    <row r="80" ht="12">
      <c r="B80" s="832"/>
    </row>
    <row r="81" ht="12">
      <c r="B81" s="832"/>
    </row>
    <row r="82" ht="12">
      <c r="B82" s="832"/>
    </row>
    <row r="83" ht="12">
      <c r="B83" s="832"/>
    </row>
    <row r="84" ht="12">
      <c r="B84" s="832"/>
    </row>
    <row r="85" ht="12">
      <c r="B85" s="832"/>
    </row>
    <row r="86" ht="12">
      <c r="B86" s="832"/>
    </row>
    <row r="87" ht="12">
      <c r="B87" s="832"/>
    </row>
    <row r="88" ht="12">
      <c r="B88" s="832"/>
    </row>
    <row r="89" ht="12">
      <c r="B89" s="832"/>
    </row>
    <row r="90" ht="12">
      <c r="B90" s="832"/>
    </row>
    <row r="91" ht="12">
      <c r="B91" s="832"/>
    </row>
    <row r="92" ht="12">
      <c r="B92" s="832"/>
    </row>
    <row r="93" ht="12">
      <c r="B93" s="832"/>
    </row>
    <row r="94" ht="12">
      <c r="B94" s="832"/>
    </row>
    <row r="95" ht="12">
      <c r="B95" s="832"/>
    </row>
    <row r="96" ht="12">
      <c r="B96" s="832"/>
    </row>
    <row r="97" ht="12">
      <c r="B97" s="832"/>
    </row>
    <row r="98" ht="12">
      <c r="B98" s="832"/>
    </row>
    <row r="99" ht="12">
      <c r="B99" s="832"/>
    </row>
    <row r="100" ht="12">
      <c r="B100" s="832"/>
    </row>
    <row r="101" ht="12">
      <c r="B101" s="832"/>
    </row>
    <row r="102" ht="12">
      <c r="B102" s="832"/>
    </row>
    <row r="103" ht="12">
      <c r="B103" s="832"/>
    </row>
    <row r="104" ht="12">
      <c r="B104" s="832"/>
    </row>
    <row r="105" ht="12">
      <c r="B105" s="832"/>
    </row>
    <row r="106" ht="12">
      <c r="B106" s="832"/>
    </row>
    <row r="107" ht="12">
      <c r="B107" s="832"/>
    </row>
    <row r="108" ht="12">
      <c r="B108" s="832"/>
    </row>
    <row r="109" ht="12">
      <c r="B109" s="832"/>
    </row>
    <row r="110" ht="12">
      <c r="B110" s="832"/>
    </row>
    <row r="111" ht="12">
      <c r="B111" s="832"/>
    </row>
    <row r="112" ht="12">
      <c r="B112" s="832"/>
    </row>
    <row r="113" ht="12">
      <c r="B113" s="832"/>
    </row>
    <row r="114" ht="12">
      <c r="B114" s="832"/>
    </row>
    <row r="115" ht="12">
      <c r="B115" s="832"/>
    </row>
    <row r="116" ht="12">
      <c r="B116" s="832"/>
    </row>
    <row r="117" ht="12">
      <c r="B117" s="832"/>
    </row>
    <row r="118" ht="12">
      <c r="B118" s="832"/>
    </row>
    <row r="119" ht="12">
      <c r="B119" s="832"/>
    </row>
    <row r="120" ht="12">
      <c r="B120" s="832"/>
    </row>
    <row r="121" ht="12">
      <c r="B121" s="832"/>
    </row>
    <row r="122" ht="12">
      <c r="B122" s="832"/>
    </row>
    <row r="123" ht="12">
      <c r="B123" s="832"/>
    </row>
    <row r="124" ht="12">
      <c r="B124" s="832"/>
    </row>
    <row r="125" ht="12">
      <c r="B125" s="832"/>
    </row>
    <row r="126" ht="12">
      <c r="B126" s="832"/>
    </row>
    <row r="127" ht="12">
      <c r="B127" s="832"/>
    </row>
    <row r="128" ht="12">
      <c r="B128" s="832"/>
    </row>
    <row r="129" ht="12">
      <c r="B129" s="832"/>
    </row>
    <row r="130" ht="12">
      <c r="B130" s="832"/>
    </row>
    <row r="131" ht="12">
      <c r="B131" s="832"/>
    </row>
    <row r="132" ht="12">
      <c r="B132" s="832"/>
    </row>
    <row r="133" ht="12">
      <c r="B133" s="832"/>
    </row>
    <row r="134" ht="12">
      <c r="B134" s="832"/>
    </row>
    <row r="135" ht="12">
      <c r="B135" s="832"/>
    </row>
    <row r="136" ht="12">
      <c r="B136" s="832"/>
    </row>
    <row r="137" ht="12">
      <c r="B137" s="832"/>
    </row>
    <row r="138" ht="12">
      <c r="B138" s="832"/>
    </row>
    <row r="139" ht="12">
      <c r="B139" s="832"/>
    </row>
    <row r="140" ht="12">
      <c r="B140" s="832"/>
    </row>
    <row r="141" ht="12">
      <c r="B141" s="832"/>
    </row>
    <row r="142" ht="12">
      <c r="B142" s="832"/>
    </row>
    <row r="143" ht="12">
      <c r="B143" s="832"/>
    </row>
    <row r="144" ht="12">
      <c r="B144" s="832"/>
    </row>
    <row r="145" ht="12">
      <c r="B145" s="832"/>
    </row>
    <row r="146" ht="12">
      <c r="B146" s="832"/>
    </row>
    <row r="147" ht="12">
      <c r="B147" s="832"/>
    </row>
    <row r="148" ht="12">
      <c r="B148" s="832"/>
    </row>
    <row r="149" ht="12">
      <c r="B149" s="832"/>
    </row>
    <row r="150" ht="12">
      <c r="B150" s="832"/>
    </row>
    <row r="151" ht="12">
      <c r="B151" s="832"/>
    </row>
  </sheetData>
  <sheetProtection/>
  <mergeCells count="5">
    <mergeCell ref="A1:B1"/>
    <mergeCell ref="A2:B2"/>
    <mergeCell ref="A34:B34"/>
    <mergeCell ref="A35:B35"/>
    <mergeCell ref="A36:B36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40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15.57421875" style="875" customWidth="1"/>
    <col min="2" max="2" width="38.421875" style="875" customWidth="1"/>
    <col min="3" max="3" width="12.421875" style="875" bestFit="1" customWidth="1"/>
    <col min="4" max="4" width="16.8515625" style="875" customWidth="1"/>
    <col min="5" max="5" width="9.140625" style="875" customWidth="1"/>
    <col min="6" max="6" width="11.00390625" style="875" hidden="1" customWidth="1"/>
    <col min="7" max="7" width="13.8515625" style="876" hidden="1" customWidth="1"/>
    <col min="8" max="9" width="11.421875" style="876" customWidth="1"/>
    <col min="10" max="16384" width="11.421875" style="875" customWidth="1"/>
  </cols>
  <sheetData>
    <row r="1" spans="1:9" s="870" customFormat="1" ht="12">
      <c r="A1" s="1127" t="s">
        <v>50</v>
      </c>
      <c r="B1" s="1127"/>
      <c r="C1" s="1127"/>
      <c r="D1" s="1127"/>
      <c r="G1" s="871"/>
      <c r="H1" s="871"/>
      <c r="I1" s="871"/>
    </row>
    <row r="2" spans="1:9" s="870" customFormat="1" ht="12">
      <c r="A2" s="1128" t="s">
        <v>563</v>
      </c>
      <c r="B2" s="1128"/>
      <c r="C2" s="1128"/>
      <c r="D2" s="1128"/>
      <c r="G2" s="871"/>
      <c r="H2" s="871"/>
      <c r="I2" s="871"/>
    </row>
    <row r="3" spans="1:4" ht="12.75" thickBot="1">
      <c r="A3" s="872"/>
      <c r="B3" s="873"/>
      <c r="C3" s="872"/>
      <c r="D3" s="874" t="s">
        <v>10</v>
      </c>
    </row>
    <row r="4" spans="1:4" ht="24.75" thickTop="1">
      <c r="A4" s="1129" t="s">
        <v>114</v>
      </c>
      <c r="B4" s="1129"/>
      <c r="C4" s="877" t="s">
        <v>536</v>
      </c>
      <c r="D4" s="878" t="s">
        <v>537</v>
      </c>
    </row>
    <row r="5" spans="1:4" ht="12">
      <c r="A5" s="1130" t="s">
        <v>538</v>
      </c>
      <c r="B5" s="879" t="s">
        <v>564</v>
      </c>
      <c r="C5" s="880">
        <v>30405.06735</v>
      </c>
      <c r="D5" s="894"/>
    </row>
    <row r="6" spans="1:4" ht="24">
      <c r="A6" s="1130"/>
      <c r="B6" s="879" t="s">
        <v>565</v>
      </c>
      <c r="C6" s="881">
        <v>800.87</v>
      </c>
      <c r="D6" s="894"/>
    </row>
    <row r="7" spans="1:7" ht="12">
      <c r="A7" s="1131"/>
      <c r="B7" s="882" t="s">
        <v>566</v>
      </c>
      <c r="C7" s="883">
        <v>93203.628</v>
      </c>
      <c r="D7" s="895">
        <v>124409.56534999999</v>
      </c>
      <c r="G7" s="884"/>
    </row>
    <row r="8" spans="1:7" ht="12">
      <c r="A8" s="1132" t="s">
        <v>567</v>
      </c>
      <c r="B8" s="879" t="s">
        <v>138</v>
      </c>
      <c r="C8" s="880">
        <v>42.17799</v>
      </c>
      <c r="D8" s="896"/>
      <c r="G8" s="885"/>
    </row>
    <row r="9" spans="1:7" ht="12">
      <c r="A9" s="1133"/>
      <c r="B9" s="879" t="s">
        <v>119</v>
      </c>
      <c r="C9" s="880">
        <v>1200</v>
      </c>
      <c r="D9" s="896"/>
      <c r="G9" s="885"/>
    </row>
    <row r="10" spans="1:7" ht="12">
      <c r="A10" s="1133"/>
      <c r="B10" s="879" t="s">
        <v>568</v>
      </c>
      <c r="C10" s="880">
        <v>119023.19844</v>
      </c>
      <c r="D10" s="896"/>
      <c r="G10" s="885"/>
    </row>
    <row r="11" spans="1:7" ht="12">
      <c r="A11" s="1133"/>
      <c r="B11" s="879" t="s">
        <v>544</v>
      </c>
      <c r="C11" s="880">
        <v>15756.18893</v>
      </c>
      <c r="D11" s="896"/>
      <c r="G11" s="885"/>
    </row>
    <row r="12" spans="1:7" ht="12">
      <c r="A12" s="1133"/>
      <c r="B12" s="879" t="s">
        <v>547</v>
      </c>
      <c r="C12" s="880">
        <v>26</v>
      </c>
      <c r="D12" s="896"/>
      <c r="G12" s="885"/>
    </row>
    <row r="13" spans="1:7" ht="24">
      <c r="A13" s="1134"/>
      <c r="B13" s="882" t="s">
        <v>548</v>
      </c>
      <c r="C13" s="883">
        <v>346</v>
      </c>
      <c r="D13" s="896">
        <v>136393.56535999998</v>
      </c>
      <c r="E13" s="886"/>
      <c r="G13" s="885"/>
    </row>
    <row r="14" spans="1:7" ht="12">
      <c r="A14" s="1132" t="s">
        <v>569</v>
      </c>
      <c r="B14" s="887" t="s">
        <v>570</v>
      </c>
      <c r="C14" s="888">
        <v>39880.4</v>
      </c>
      <c r="D14" s="897"/>
      <c r="E14" s="876"/>
      <c r="G14" s="885"/>
    </row>
    <row r="15" spans="1:7" ht="12">
      <c r="A15" s="1133"/>
      <c r="B15" s="879" t="s">
        <v>571</v>
      </c>
      <c r="C15" s="888">
        <v>529.864</v>
      </c>
      <c r="D15" s="898"/>
      <c r="E15" s="870"/>
      <c r="G15" s="885"/>
    </row>
    <row r="16" spans="1:7" ht="24">
      <c r="A16" s="1134"/>
      <c r="B16" s="882" t="s">
        <v>572</v>
      </c>
      <c r="C16" s="888">
        <v>92.25</v>
      </c>
      <c r="D16" s="895">
        <v>40502.514</v>
      </c>
      <c r="G16" s="885"/>
    </row>
    <row r="17" spans="1:7" ht="12">
      <c r="A17" s="1126" t="s">
        <v>551</v>
      </c>
      <c r="B17" s="1126"/>
      <c r="C17" s="1126"/>
      <c r="D17" s="899">
        <f>+D7+D13+D16</f>
        <v>301305.64470999996</v>
      </c>
      <c r="E17" s="876"/>
      <c r="G17" s="885"/>
    </row>
    <row r="18" spans="1:7" ht="12">
      <c r="A18" s="889" t="s">
        <v>573</v>
      </c>
      <c r="B18" s="889"/>
      <c r="C18" s="889"/>
      <c r="D18" s="889"/>
      <c r="G18" s="885"/>
    </row>
    <row r="19" spans="1:4" ht="12">
      <c r="A19" s="889" t="s">
        <v>636</v>
      </c>
      <c r="B19" s="889"/>
      <c r="C19" s="889"/>
      <c r="D19" s="890"/>
    </row>
    <row r="20" spans="1:5" ht="12">
      <c r="A20" s="889" t="s">
        <v>633</v>
      </c>
      <c r="B20" s="891"/>
      <c r="C20" s="891"/>
      <c r="D20" s="891"/>
      <c r="E20" s="892"/>
    </row>
    <row r="21" spans="1:6" ht="12">
      <c r="A21" s="889" t="s">
        <v>634</v>
      </c>
      <c r="B21" s="891"/>
      <c r="C21" s="891"/>
      <c r="D21" s="891"/>
      <c r="F21" s="876"/>
    </row>
    <row r="22" spans="1:4" ht="12">
      <c r="A22" s="889" t="s">
        <v>635</v>
      </c>
      <c r="B22" s="891"/>
      <c r="C22" s="891"/>
      <c r="D22" s="891"/>
    </row>
    <row r="23" spans="1:4" ht="11.25">
      <c r="A23" s="891"/>
      <c r="B23" s="891"/>
      <c r="C23" s="891"/>
      <c r="D23" s="891"/>
    </row>
    <row r="29" spans="3:6" ht="12">
      <c r="C29" s="893"/>
      <c r="D29" s="893"/>
      <c r="E29" s="876"/>
      <c r="F29" s="876"/>
    </row>
    <row r="30" spans="3:6" ht="12">
      <c r="C30" s="893"/>
      <c r="D30" s="893"/>
      <c r="E30" s="876"/>
      <c r="F30" s="876"/>
    </row>
    <row r="31" spans="3:6" ht="12">
      <c r="C31" s="893"/>
      <c r="D31" s="893"/>
      <c r="E31" s="876"/>
      <c r="F31" s="876"/>
    </row>
    <row r="32" spans="3:6" ht="12">
      <c r="C32" s="893"/>
      <c r="D32" s="893"/>
      <c r="E32" s="876"/>
      <c r="F32" s="876"/>
    </row>
    <row r="33" spans="3:6" ht="12">
      <c r="C33" s="893"/>
      <c r="D33" s="893"/>
      <c r="E33" s="876"/>
      <c r="F33" s="876"/>
    </row>
    <row r="34" spans="3:6" ht="12">
      <c r="C34" s="893"/>
      <c r="D34" s="893"/>
      <c r="E34" s="876"/>
      <c r="F34" s="876"/>
    </row>
    <row r="35" spans="3:6" ht="12">
      <c r="C35" s="893"/>
      <c r="D35" s="893"/>
      <c r="E35" s="876"/>
      <c r="F35" s="876"/>
    </row>
    <row r="36" spans="3:6" ht="12">
      <c r="C36" s="893"/>
      <c r="D36" s="893"/>
      <c r="E36" s="876"/>
      <c r="F36" s="876"/>
    </row>
    <row r="37" spans="3:6" ht="12">
      <c r="C37" s="893"/>
      <c r="D37" s="893"/>
      <c r="E37" s="876"/>
      <c r="F37" s="876"/>
    </row>
    <row r="38" spans="3:6" ht="12">
      <c r="C38" s="893"/>
      <c r="D38" s="893"/>
      <c r="E38" s="876"/>
      <c r="F38" s="876"/>
    </row>
    <row r="39" spans="3:6" ht="12">
      <c r="C39" s="893"/>
      <c r="D39" s="893"/>
      <c r="E39" s="876"/>
      <c r="F39" s="876"/>
    </row>
    <row r="40" spans="4:6" ht="11.25">
      <c r="D40" s="876"/>
      <c r="E40" s="876"/>
      <c r="F40" s="876"/>
    </row>
  </sheetData>
  <sheetProtection/>
  <mergeCells count="7">
    <mergeCell ref="A17:C17"/>
    <mergeCell ref="A1:D1"/>
    <mergeCell ref="A2:D2"/>
    <mergeCell ref="A4:B4"/>
    <mergeCell ref="A5:A7"/>
    <mergeCell ref="A8:A13"/>
    <mergeCell ref="A14:A1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C19"/>
  <sheetViews>
    <sheetView showGridLines="0" zoomScaleSheetLayoutView="70" zoomScalePageLayoutView="0" workbookViewId="0" topLeftCell="A1">
      <selection activeCell="A1" sqref="A1:C1"/>
    </sheetView>
  </sheetViews>
  <sheetFormatPr defaultColWidth="11.421875" defaultRowHeight="12.75"/>
  <cols>
    <col min="1" max="1" width="35.140625" style="545" customWidth="1"/>
    <col min="2" max="3" width="20.00390625" style="545" customWidth="1"/>
    <col min="4" max="4" width="5.00390625" style="545" customWidth="1"/>
    <col min="5" max="16384" width="11.421875" style="545" customWidth="1"/>
  </cols>
  <sheetData>
    <row r="1" spans="1:3" s="837" customFormat="1" ht="12">
      <c r="A1" s="1127" t="s">
        <v>252</v>
      </c>
      <c r="B1" s="1127"/>
      <c r="C1" s="1127"/>
    </row>
    <row r="2" spans="1:3" s="837" customFormat="1" ht="12">
      <c r="A2" s="1128" t="s">
        <v>574</v>
      </c>
      <c r="B2" s="1128"/>
      <c r="C2" s="1128"/>
    </row>
    <row r="3" spans="1:3" ht="12.75" thickBot="1">
      <c r="A3" s="833"/>
      <c r="B3" s="833"/>
      <c r="C3" s="834" t="s">
        <v>10</v>
      </c>
    </row>
    <row r="4" spans="1:3" ht="12.75" thickTop="1">
      <c r="A4" s="836" t="s">
        <v>114</v>
      </c>
      <c r="B4" s="838" t="s">
        <v>575</v>
      </c>
      <c r="C4" s="835" t="s">
        <v>576</v>
      </c>
    </row>
    <row r="5" spans="1:3" ht="12">
      <c r="A5" s="839" t="s">
        <v>577</v>
      </c>
      <c r="B5" s="840"/>
      <c r="C5" s="841">
        <v>3680633</v>
      </c>
    </row>
    <row r="6" spans="1:3" ht="24">
      <c r="A6" s="842" t="s">
        <v>578</v>
      </c>
      <c r="B6" s="840">
        <v>9832969.526999999</v>
      </c>
      <c r="C6" s="840"/>
    </row>
    <row r="7" spans="1:3" ht="12">
      <c r="A7" s="842" t="s">
        <v>579</v>
      </c>
      <c r="B7" s="840">
        <v>388088.62791000004</v>
      </c>
      <c r="C7" s="843">
        <v>301305.64470999996</v>
      </c>
    </row>
    <row r="8" spans="1:3" s="847" customFormat="1" ht="12">
      <c r="A8" s="844" t="s">
        <v>580</v>
      </c>
      <c r="B8" s="845">
        <f>SUM(B5:B7)</f>
        <v>10221058.154909998</v>
      </c>
      <c r="C8" s="846">
        <f>SUM(C5:C7)</f>
        <v>3981938.64471</v>
      </c>
    </row>
    <row r="9" spans="1:3" ht="12">
      <c r="A9" s="842" t="s">
        <v>581</v>
      </c>
      <c r="B9" s="843"/>
      <c r="C9" s="843">
        <v>-324421.85802000004</v>
      </c>
    </row>
    <row r="10" spans="1:3" ht="12">
      <c r="A10" s="842" t="s">
        <v>582</v>
      </c>
      <c r="B10" s="843"/>
      <c r="C10" s="843">
        <v>-222382.33</v>
      </c>
    </row>
    <row r="11" spans="1:3" ht="12.75" thickBot="1">
      <c r="A11" s="848" t="s">
        <v>583</v>
      </c>
      <c r="B11" s="849">
        <f>SUM(B8:B10)</f>
        <v>10221058.154909998</v>
      </c>
      <c r="C11" s="849">
        <f>SUM(C8:C10)</f>
        <v>3435134.45669</v>
      </c>
    </row>
    <row r="12" spans="1:3" s="850" customFormat="1" ht="27.75" customHeight="1" thickTop="1">
      <c r="A12" s="1135" t="s">
        <v>584</v>
      </c>
      <c r="B12" s="1135"/>
      <c r="C12" s="1135"/>
    </row>
    <row r="13" spans="1:3" ht="51.75" customHeight="1">
      <c r="A13" s="1136" t="s">
        <v>610</v>
      </c>
      <c r="B13" s="1137"/>
      <c r="C13" s="1137"/>
    </row>
    <row r="16" spans="1:3" ht="12">
      <c r="A16" s="1138"/>
      <c r="B16" s="1138"/>
      <c r="C16" s="1138"/>
    </row>
    <row r="18" ht="12">
      <c r="C18" s="796"/>
    </row>
    <row r="19" ht="12">
      <c r="C19" s="796"/>
    </row>
  </sheetData>
  <sheetProtection/>
  <mergeCells count="5">
    <mergeCell ref="A1:C1"/>
    <mergeCell ref="A2:C2"/>
    <mergeCell ref="A12:C12"/>
    <mergeCell ref="A13:C13"/>
    <mergeCell ref="A16:C16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15"/>
  <sheetViews>
    <sheetView showGridLines="0" workbookViewId="0" topLeftCell="A1">
      <selection activeCell="A1" sqref="A1:D1"/>
    </sheetView>
  </sheetViews>
  <sheetFormatPr defaultColWidth="11.57421875" defaultRowHeight="12.75"/>
  <cols>
    <col min="1" max="1" width="20.8515625" style="762" customWidth="1"/>
    <col min="2" max="2" width="17.00390625" style="762" customWidth="1"/>
    <col min="3" max="3" width="17.140625" style="762" customWidth="1"/>
    <col min="4" max="4" width="20.57421875" style="762" customWidth="1"/>
    <col min="5" max="16384" width="11.57421875" style="851" customWidth="1"/>
  </cols>
  <sheetData>
    <row r="1" spans="1:4" ht="14.25" customHeight="1">
      <c r="A1" s="1127" t="s">
        <v>57</v>
      </c>
      <c r="B1" s="1127"/>
      <c r="C1" s="1127"/>
      <c r="D1" s="1127"/>
    </row>
    <row r="2" spans="1:13" ht="12.75">
      <c r="A2" s="864"/>
      <c r="B2" s="1139" t="s">
        <v>164</v>
      </c>
      <c r="C2" s="1139"/>
      <c r="D2" s="864"/>
      <c r="F2" s="852"/>
      <c r="G2" s="852"/>
      <c r="H2" s="852"/>
      <c r="I2" s="852"/>
      <c r="J2" s="852"/>
      <c r="K2" s="852"/>
      <c r="L2" s="852"/>
      <c r="M2" s="852"/>
    </row>
    <row r="3" spans="4:13" ht="19.5" customHeight="1" thickBot="1">
      <c r="D3" s="853" t="s">
        <v>165</v>
      </c>
      <c r="F3" s="852"/>
      <c r="G3" s="852"/>
      <c r="H3" s="852"/>
      <c r="I3" s="852"/>
      <c r="J3" s="852"/>
      <c r="K3" s="852"/>
      <c r="L3" s="852"/>
      <c r="M3" s="852"/>
    </row>
    <row r="4" spans="1:13" ht="13.5" thickTop="1">
      <c r="A4" s="854" t="s">
        <v>166</v>
      </c>
      <c r="B4" s="854" t="s">
        <v>167</v>
      </c>
      <c r="C4" s="854" t="s">
        <v>167</v>
      </c>
      <c r="D4" s="854" t="s">
        <v>164</v>
      </c>
      <c r="F4" s="852"/>
      <c r="G4" s="855"/>
      <c r="H4" s="855"/>
      <c r="I4" s="855"/>
      <c r="J4" s="855"/>
      <c r="K4" s="852"/>
      <c r="L4" s="852"/>
      <c r="M4" s="852"/>
    </row>
    <row r="5" spans="1:13" ht="13.5" thickBot="1">
      <c r="A5" s="856" t="s">
        <v>168</v>
      </c>
      <c r="B5" s="856">
        <v>2017</v>
      </c>
      <c r="C5" s="856">
        <v>2016</v>
      </c>
      <c r="D5" s="856" t="s">
        <v>448</v>
      </c>
      <c r="F5" s="852"/>
      <c r="G5" s="855"/>
      <c r="H5" s="855"/>
      <c r="I5" s="855"/>
      <c r="J5" s="855"/>
      <c r="K5" s="852"/>
      <c r="L5" s="852"/>
      <c r="M5" s="852"/>
    </row>
    <row r="6" spans="1:13" ht="22.5" customHeight="1">
      <c r="A6" s="762" t="s">
        <v>575</v>
      </c>
      <c r="B6" s="857">
        <v>10149</v>
      </c>
      <c r="C6" s="857">
        <v>9958</v>
      </c>
      <c r="D6" s="857">
        <f>B6-C6</f>
        <v>191</v>
      </c>
      <c r="F6" s="852"/>
      <c r="G6" s="826"/>
      <c r="H6" s="858"/>
      <c r="I6" s="858"/>
      <c r="J6" s="858"/>
      <c r="K6" s="859"/>
      <c r="L6" s="859"/>
      <c r="M6" s="859"/>
    </row>
    <row r="7" spans="1:13" ht="13.5" thickBot="1">
      <c r="A7" s="762" t="s">
        <v>576</v>
      </c>
      <c r="B7" s="857">
        <v>3628</v>
      </c>
      <c r="C7" s="857">
        <v>3461</v>
      </c>
      <c r="D7" s="857">
        <f>B7-C7</f>
        <v>167</v>
      </c>
      <c r="F7" s="859"/>
      <c r="G7" s="826"/>
      <c r="H7" s="858"/>
      <c r="I7" s="858"/>
      <c r="J7" s="858"/>
      <c r="K7" s="859"/>
      <c r="L7" s="859"/>
      <c r="M7" s="859"/>
    </row>
    <row r="8" spans="1:13" ht="16.5" customHeight="1" thickBot="1">
      <c r="A8" s="860" t="s">
        <v>13</v>
      </c>
      <c r="B8" s="861">
        <f>SUM(B6:B7)</f>
        <v>13777</v>
      </c>
      <c r="C8" s="861">
        <f>SUM(C6:C7)</f>
        <v>13419</v>
      </c>
      <c r="D8" s="861">
        <f>SUM(D6:D7)</f>
        <v>358</v>
      </c>
      <c r="F8" s="852"/>
      <c r="G8" s="855"/>
      <c r="H8" s="862"/>
      <c r="I8" s="862"/>
      <c r="J8" s="862"/>
      <c r="K8" s="859"/>
      <c r="L8" s="859"/>
      <c r="M8" s="859"/>
    </row>
    <row r="9" spans="6:13" ht="30" customHeight="1" thickTop="1">
      <c r="F9" s="859"/>
      <c r="G9" s="826"/>
      <c r="H9" s="826"/>
      <c r="I9" s="826"/>
      <c r="J9" s="826"/>
      <c r="K9" s="852"/>
      <c r="L9" s="852"/>
      <c r="M9" s="852"/>
    </row>
    <row r="10" spans="1:13" ht="35.25" customHeight="1">
      <c r="A10" s="1140" t="s">
        <v>585</v>
      </c>
      <c r="B10" s="1140"/>
      <c r="C10" s="1140"/>
      <c r="D10" s="1140"/>
      <c r="F10" s="852"/>
      <c r="G10" s="1141"/>
      <c r="H10" s="1141"/>
      <c r="I10" s="1141"/>
      <c r="J10" s="1141"/>
      <c r="K10" s="852"/>
      <c r="L10" s="852"/>
      <c r="M10" s="852"/>
    </row>
    <row r="11" spans="6:13" ht="12.75">
      <c r="F11" s="852"/>
      <c r="G11" s="826"/>
      <c r="H11" s="826"/>
      <c r="I11" s="826"/>
      <c r="J11" s="826"/>
      <c r="K11" s="852"/>
      <c r="L11" s="852"/>
      <c r="M11" s="852"/>
    </row>
    <row r="12" spans="1:13" ht="12.75">
      <c r="A12" s="762" t="s">
        <v>586</v>
      </c>
      <c r="F12" s="852"/>
      <c r="G12" s="826"/>
      <c r="H12" s="826"/>
      <c r="I12" s="826"/>
      <c r="J12" s="826"/>
      <c r="K12" s="852"/>
      <c r="L12" s="852"/>
      <c r="M12" s="852"/>
    </row>
    <row r="13" spans="2:11" ht="12.75">
      <c r="B13" s="863"/>
      <c r="C13" s="863"/>
      <c r="G13" s="852"/>
      <c r="H13" s="852"/>
      <c r="I13" s="852"/>
      <c r="J13" s="852"/>
      <c r="K13" s="852"/>
    </row>
    <row r="14" spans="7:11" ht="12.75">
      <c r="G14" s="852"/>
      <c r="H14" s="852"/>
      <c r="I14" s="852"/>
      <c r="J14" s="852"/>
      <c r="K14" s="852"/>
    </row>
    <row r="15" spans="2:3" ht="12.75">
      <c r="B15" s="863"/>
      <c r="C15" s="863"/>
    </row>
  </sheetData>
  <sheetProtection/>
  <mergeCells count="4">
    <mergeCell ref="A1:D1"/>
    <mergeCell ref="B2:C2"/>
    <mergeCell ref="A10:D10"/>
    <mergeCell ref="G10:J10"/>
  </mergeCells>
  <printOptions horizontalCentered="1" verticalCentered="1"/>
  <pageMargins left="0.2755905511811024" right="0.2362204724409449" top="0.3937007874015748" bottom="0.3937007874015748" header="0" footer="0"/>
  <pageSetup fitToHeight="1" fitToWidth="1" horizontalDpi="600" verticalDpi="600" orientation="portrait" paperSize="9" r:id="rId1"/>
  <ignoredErrors>
    <ignoredError sqref="B8:C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P31"/>
  <sheetViews>
    <sheetView showGridLines="0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9.57421875" style="0" customWidth="1"/>
    <col min="2" max="3" width="11.140625" style="0" bestFit="1" customWidth="1"/>
    <col min="4" max="4" width="14.28125" style="0" bestFit="1" customWidth="1"/>
    <col min="5" max="5" width="12.140625" style="0" bestFit="1" customWidth="1"/>
    <col min="6" max="6" width="13.421875" style="0" customWidth="1"/>
    <col min="8" max="8" width="12.57421875" style="0" bestFit="1" customWidth="1"/>
  </cols>
  <sheetData>
    <row r="1" spans="1:5" ht="12.75">
      <c r="A1" s="968" t="s">
        <v>50</v>
      </c>
      <c r="B1" s="968"/>
      <c r="C1" s="968"/>
      <c r="D1" s="968"/>
      <c r="E1" s="968"/>
    </row>
    <row r="2" spans="1:5" ht="12.75">
      <c r="A2" s="968" t="s">
        <v>51</v>
      </c>
      <c r="B2" s="968"/>
      <c r="C2" s="968"/>
      <c r="D2" s="968"/>
      <c r="E2" s="968"/>
    </row>
    <row r="3" spans="1:5" ht="12" customHeight="1" thickBot="1">
      <c r="A3" s="34"/>
      <c r="B3" s="34"/>
      <c r="C3" s="34"/>
      <c r="D3" s="34"/>
      <c r="E3" s="35" t="s">
        <v>10</v>
      </c>
    </row>
    <row r="4" spans="1:8" ht="25.5" customHeight="1" thickTop="1">
      <c r="A4" s="970" t="s">
        <v>52</v>
      </c>
      <c r="B4" s="973" t="s">
        <v>595</v>
      </c>
      <c r="C4" s="974"/>
      <c r="D4" s="974"/>
      <c r="E4" s="974"/>
      <c r="F4" s="33"/>
      <c r="G4" s="33"/>
      <c r="H4" s="33"/>
    </row>
    <row r="5" spans="1:7" ht="33.75">
      <c r="A5" s="971"/>
      <c r="B5" s="36" t="s">
        <v>175</v>
      </c>
      <c r="C5" s="37" t="s">
        <v>176</v>
      </c>
      <c r="D5" s="37" t="s">
        <v>177</v>
      </c>
      <c r="E5" s="37" t="s">
        <v>34</v>
      </c>
      <c r="G5" s="470"/>
    </row>
    <row r="6" spans="1:5" ht="12.75">
      <c r="A6" s="972"/>
      <c r="B6" s="32" t="s">
        <v>35</v>
      </c>
      <c r="C6" s="32" t="s">
        <v>36</v>
      </c>
      <c r="D6" s="32" t="s">
        <v>37</v>
      </c>
      <c r="E6" s="32" t="s">
        <v>53</v>
      </c>
    </row>
    <row r="7" spans="1:16" s="93" customFormat="1" ht="13.5" customHeight="1">
      <c r="A7" s="89" t="s">
        <v>14</v>
      </c>
      <c r="B7" s="337">
        <v>8634562.4683</v>
      </c>
      <c r="C7" s="337">
        <v>471733.8159</v>
      </c>
      <c r="D7" s="337">
        <v>169698.9058</v>
      </c>
      <c r="E7" s="399">
        <f>+B7+C7+D7</f>
        <v>9275995.19</v>
      </c>
      <c r="F7" s="102"/>
      <c r="G7" s="337"/>
      <c r="H7" s="337"/>
      <c r="I7" s="337"/>
      <c r="J7" s="337"/>
      <c r="K7" s="102"/>
      <c r="L7" s="102"/>
      <c r="M7" s="102"/>
      <c r="N7" s="102"/>
      <c r="O7" s="102"/>
      <c r="P7" s="102"/>
    </row>
    <row r="8" spans="1:15" s="93" customFormat="1" ht="13.5" customHeight="1">
      <c r="A8" s="89" t="s">
        <v>15</v>
      </c>
      <c r="B8" s="337">
        <v>1904931.69561</v>
      </c>
      <c r="C8" s="337">
        <v>126153.18759</v>
      </c>
      <c r="D8" s="337">
        <v>30707.37445</v>
      </c>
      <c r="E8" s="399">
        <f aca="true" t="shared" si="0" ref="E8:E21">+B8+C8+D8</f>
        <v>2061792.25765</v>
      </c>
      <c r="F8" s="102"/>
      <c r="G8" s="337"/>
      <c r="H8" s="337"/>
      <c r="I8" s="337"/>
      <c r="J8" s="337"/>
      <c r="K8" s="102"/>
      <c r="L8" s="102"/>
      <c r="M8" s="102"/>
      <c r="N8" s="102"/>
      <c r="O8" s="102"/>
    </row>
    <row r="9" spans="1:15" s="93" customFormat="1" ht="13.5" customHeight="1">
      <c r="A9" s="89" t="s">
        <v>16</v>
      </c>
      <c r="B9" s="337">
        <v>4604729.50443</v>
      </c>
      <c r="C9" s="337">
        <v>280811.26057</v>
      </c>
      <c r="D9" s="337">
        <v>91401.93013000001</v>
      </c>
      <c r="E9" s="399">
        <f t="shared" si="0"/>
        <v>4976942.69513</v>
      </c>
      <c r="F9" s="102"/>
      <c r="G9" s="337"/>
      <c r="H9" s="337"/>
      <c r="I9" s="337"/>
      <c r="J9" s="337"/>
      <c r="K9" s="102"/>
      <c r="L9" s="102"/>
      <c r="M9" s="102"/>
      <c r="N9" s="102"/>
      <c r="O9" s="102"/>
    </row>
    <row r="10" spans="1:15" s="93" customFormat="1" ht="13.5" customHeight="1">
      <c r="A10" s="89" t="s">
        <v>17</v>
      </c>
      <c r="B10" s="337">
        <v>877249.32056</v>
      </c>
      <c r="C10" s="337">
        <v>46033.652630000004</v>
      </c>
      <c r="D10" s="337">
        <v>12320.201329999998</v>
      </c>
      <c r="E10" s="399">
        <f t="shared" si="0"/>
        <v>935603.17452</v>
      </c>
      <c r="F10" s="102"/>
      <c r="G10" s="337"/>
      <c r="H10" s="337"/>
      <c r="I10" s="337"/>
      <c r="J10" s="337"/>
      <c r="K10" s="102"/>
      <c r="L10" s="102"/>
      <c r="M10" s="102"/>
      <c r="N10" s="102"/>
      <c r="O10" s="102"/>
    </row>
    <row r="11" spans="1:15" s="93" customFormat="1" ht="13.5" customHeight="1">
      <c r="A11" s="89" t="s">
        <v>18</v>
      </c>
      <c r="B11" s="337">
        <v>462275.36567</v>
      </c>
      <c r="C11" s="337">
        <v>28362.69412</v>
      </c>
      <c r="D11" s="337">
        <v>7964.569219999999</v>
      </c>
      <c r="E11" s="399">
        <f t="shared" si="0"/>
        <v>498602.62901000003</v>
      </c>
      <c r="F11" s="102"/>
      <c r="G11" s="337"/>
      <c r="H11" s="337"/>
      <c r="I11" s="337"/>
      <c r="J11" s="337"/>
      <c r="K11" s="102"/>
      <c r="L11" s="102"/>
      <c r="M11" s="102"/>
      <c r="N11" s="102"/>
      <c r="O11" s="102"/>
    </row>
    <row r="12" spans="1:15" s="93" customFormat="1" ht="13.5" customHeight="1">
      <c r="A12" s="89" t="s">
        <v>19</v>
      </c>
      <c r="B12" s="337">
        <v>267713.59043</v>
      </c>
      <c r="C12" s="337">
        <v>14431.84668</v>
      </c>
      <c r="D12" s="337">
        <v>5128.72651</v>
      </c>
      <c r="E12" s="399">
        <f t="shared" si="0"/>
        <v>287274.16362</v>
      </c>
      <c r="F12" s="102"/>
      <c r="G12" s="337"/>
      <c r="H12" s="337"/>
      <c r="I12" s="337"/>
      <c r="J12" s="337"/>
      <c r="K12" s="102"/>
      <c r="L12" s="102"/>
      <c r="M12" s="102"/>
      <c r="N12" s="102"/>
      <c r="O12" s="102"/>
    </row>
    <row r="13" spans="1:15" s="93" customFormat="1" ht="13.5" customHeight="1">
      <c r="A13" s="89" t="s">
        <v>20</v>
      </c>
      <c r="B13" s="337">
        <v>863569.60184</v>
      </c>
      <c r="C13" s="337">
        <v>47848.24828</v>
      </c>
      <c r="D13" s="337">
        <v>16233.54127</v>
      </c>
      <c r="E13" s="399">
        <f t="shared" si="0"/>
        <v>927651.3913900001</v>
      </c>
      <c r="F13" s="102"/>
      <c r="G13" s="337"/>
      <c r="H13" s="337"/>
      <c r="I13" s="337"/>
      <c r="J13" s="337"/>
      <c r="K13" s="102"/>
      <c r="L13" s="102"/>
      <c r="M13" s="102"/>
      <c r="N13" s="102"/>
      <c r="O13" s="102"/>
    </row>
    <row r="14" spans="1:15" s="93" customFormat="1" ht="13.5" customHeight="1">
      <c r="A14" s="89" t="s">
        <v>21</v>
      </c>
      <c r="B14" s="337">
        <v>3467219.38161</v>
      </c>
      <c r="C14" s="337">
        <v>198293.28375</v>
      </c>
      <c r="D14" s="337">
        <v>81241.34713999998</v>
      </c>
      <c r="E14" s="399">
        <f t="shared" si="0"/>
        <v>3746754.0125</v>
      </c>
      <c r="F14" s="102"/>
      <c r="G14" s="337"/>
      <c r="H14" s="337"/>
      <c r="I14" s="337"/>
      <c r="J14" s="337"/>
      <c r="K14" s="102"/>
      <c r="L14" s="102"/>
      <c r="M14" s="102"/>
      <c r="N14" s="102"/>
      <c r="O14" s="102"/>
    </row>
    <row r="15" spans="1:15" s="93" customFormat="1" ht="13.5" customHeight="1">
      <c r="A15" s="89" t="s">
        <v>22</v>
      </c>
      <c r="B15" s="337">
        <v>1189465.5964300002</v>
      </c>
      <c r="C15" s="337">
        <v>62949.650369999996</v>
      </c>
      <c r="D15" s="337">
        <v>15011.44749</v>
      </c>
      <c r="E15" s="399">
        <f t="shared" si="0"/>
        <v>1267426.69429</v>
      </c>
      <c r="F15" s="102"/>
      <c r="G15" s="337"/>
      <c r="H15" s="337"/>
      <c r="I15" s="337"/>
      <c r="J15" s="337"/>
      <c r="K15" s="102"/>
      <c r="L15" s="102"/>
      <c r="M15" s="102"/>
      <c r="N15" s="102"/>
      <c r="O15" s="102"/>
    </row>
    <row r="16" spans="1:15" s="93" customFormat="1" ht="13.5" customHeight="1">
      <c r="A16" s="89" t="s">
        <v>23</v>
      </c>
      <c r="B16" s="337">
        <v>1117127.24455</v>
      </c>
      <c r="C16" s="337">
        <v>65862.14687</v>
      </c>
      <c r="D16" s="337">
        <v>20825.160259999997</v>
      </c>
      <c r="E16" s="399">
        <f t="shared" si="0"/>
        <v>1203814.55168</v>
      </c>
      <c r="F16" s="102"/>
      <c r="G16" s="337"/>
      <c r="H16" s="337"/>
      <c r="I16" s="337"/>
      <c r="J16" s="337"/>
      <c r="K16" s="102"/>
      <c r="L16" s="102"/>
      <c r="M16" s="102"/>
      <c r="N16" s="102"/>
      <c r="O16" s="102"/>
    </row>
    <row r="17" spans="1:15" s="93" customFormat="1" ht="13.5" customHeight="1">
      <c r="A17" s="89" t="s">
        <v>24</v>
      </c>
      <c r="B17" s="337">
        <v>1226026.8272900002</v>
      </c>
      <c r="C17" s="337">
        <v>94516.5052</v>
      </c>
      <c r="D17" s="337">
        <v>40633.12876000001</v>
      </c>
      <c r="E17" s="399">
        <f t="shared" si="0"/>
        <v>1361176.4612500002</v>
      </c>
      <c r="F17" s="102"/>
      <c r="G17" s="337"/>
      <c r="H17" s="337"/>
      <c r="I17" s="337"/>
      <c r="J17" s="337"/>
      <c r="K17" s="102"/>
      <c r="L17" s="102"/>
      <c r="M17" s="102"/>
      <c r="N17" s="102"/>
      <c r="O17" s="102"/>
    </row>
    <row r="18" spans="1:15" s="93" customFormat="1" ht="13.5" customHeight="1">
      <c r="A18" s="89" t="s">
        <v>25</v>
      </c>
      <c r="B18" s="337">
        <v>523483.32376</v>
      </c>
      <c r="C18" s="337">
        <v>35138.2957</v>
      </c>
      <c r="D18" s="337">
        <v>9805.267169999997</v>
      </c>
      <c r="E18" s="399">
        <f t="shared" si="0"/>
        <v>568426.88663</v>
      </c>
      <c r="F18" s="102"/>
      <c r="G18" s="337"/>
      <c r="H18" s="337"/>
      <c r="I18" s="337"/>
      <c r="J18" s="337"/>
      <c r="K18" s="102"/>
      <c r="L18" s="102"/>
      <c r="M18" s="102"/>
      <c r="N18" s="102"/>
      <c r="O18" s="102"/>
    </row>
    <row r="19" spans="1:15" s="93" customFormat="1" ht="13.5" customHeight="1">
      <c r="A19" s="89" t="s">
        <v>26</v>
      </c>
      <c r="B19" s="337">
        <v>1080592.33565</v>
      </c>
      <c r="C19" s="337">
        <v>63722.892420000004</v>
      </c>
      <c r="D19" s="337">
        <v>22806.748449999996</v>
      </c>
      <c r="E19" s="399">
        <f t="shared" si="0"/>
        <v>1167121.97652</v>
      </c>
      <c r="F19" s="102"/>
      <c r="G19" s="337"/>
      <c r="H19" s="337"/>
      <c r="I19" s="337"/>
      <c r="J19" s="337"/>
      <c r="K19" s="102"/>
      <c r="L19" s="102"/>
      <c r="M19" s="102"/>
      <c r="N19" s="102"/>
      <c r="O19" s="102"/>
    </row>
    <row r="20" spans="1:15" s="93" customFormat="1" ht="13.5" customHeight="1">
      <c r="A20" s="89" t="s">
        <v>27</v>
      </c>
      <c r="B20" s="337">
        <v>9533908.00695</v>
      </c>
      <c r="C20" s="337">
        <v>287083.62355</v>
      </c>
      <c r="D20" s="337">
        <v>173730.08863999997</v>
      </c>
      <c r="E20" s="399">
        <f t="shared" si="0"/>
        <v>9994721.71914</v>
      </c>
      <c r="F20" s="102"/>
      <c r="G20" s="337"/>
      <c r="H20" s="337"/>
      <c r="I20" s="337"/>
      <c r="J20" s="337"/>
      <c r="K20" s="102"/>
      <c r="L20" s="102"/>
      <c r="M20" s="102"/>
      <c r="N20" s="102"/>
      <c r="O20" s="102"/>
    </row>
    <row r="21" spans="1:15" s="93" customFormat="1" ht="13.5" customHeight="1">
      <c r="A21" s="89" t="s">
        <v>28</v>
      </c>
      <c r="B21" s="337">
        <v>1705649.194</v>
      </c>
      <c r="C21" s="337">
        <v>90985.85020999999</v>
      </c>
      <c r="D21" s="337">
        <v>38702.34153</v>
      </c>
      <c r="E21" s="399">
        <f t="shared" si="0"/>
        <v>1835337.38574</v>
      </c>
      <c r="F21" s="102"/>
      <c r="G21" s="337"/>
      <c r="H21" s="337"/>
      <c r="I21" s="337"/>
      <c r="J21" s="337"/>
      <c r="K21" s="102"/>
      <c r="L21" s="102"/>
      <c r="M21" s="102"/>
      <c r="N21" s="102"/>
      <c r="O21" s="102"/>
    </row>
    <row r="22" spans="1:15" s="93" customFormat="1" ht="21" customHeight="1" thickBot="1">
      <c r="A22" s="39" t="s">
        <v>13</v>
      </c>
      <c r="B22" s="400">
        <f>SUM(B7:B21)</f>
        <v>37458503.45708</v>
      </c>
      <c r="C22" s="400">
        <f>SUM(C7:C21)</f>
        <v>1913926.9538399999</v>
      </c>
      <c r="D22" s="400">
        <f>SUM(D7:D21)</f>
        <v>736210.7781499999</v>
      </c>
      <c r="E22" s="400">
        <f>SUM(E7:E21)</f>
        <v>40108641.189069994</v>
      </c>
      <c r="F22" s="102"/>
      <c r="G22" s="337"/>
      <c r="H22" s="337"/>
      <c r="I22" s="337"/>
      <c r="J22" s="337"/>
      <c r="K22" s="102"/>
      <c r="L22" s="102"/>
      <c r="M22" s="102"/>
      <c r="N22" s="102"/>
      <c r="O22" s="102"/>
    </row>
    <row r="23" spans="1:5" s="117" customFormat="1" ht="21" customHeight="1" thickTop="1">
      <c r="A23" s="969" t="s">
        <v>480</v>
      </c>
      <c r="B23" s="969"/>
      <c r="C23" s="969"/>
      <c r="D23" s="969"/>
      <c r="E23" s="969"/>
    </row>
    <row r="24" spans="2:6" ht="12.75">
      <c r="B24" s="7"/>
      <c r="E24" s="7"/>
      <c r="F24" s="7"/>
    </row>
    <row r="25" ht="12.75">
      <c r="F25" s="7"/>
    </row>
    <row r="26" ht="12.75">
      <c r="F26" s="7"/>
    </row>
    <row r="27" ht="12.75">
      <c r="F27" s="7"/>
    </row>
    <row r="28" ht="12.75">
      <c r="F28" s="7"/>
    </row>
    <row r="29" ht="12.75">
      <c r="F29" s="7"/>
    </row>
    <row r="30" ht="12.75">
      <c r="F30" s="7"/>
    </row>
    <row r="31" ht="12.75">
      <c r="F31" s="7"/>
    </row>
  </sheetData>
  <sheetProtection/>
  <mergeCells count="5">
    <mergeCell ref="A1:E1"/>
    <mergeCell ref="A2:E2"/>
    <mergeCell ref="A23:E23"/>
    <mergeCell ref="A4:A6"/>
    <mergeCell ref="B4:E4"/>
  </mergeCells>
  <printOptions horizontalCentered="1" verticalCentered="1"/>
  <pageMargins left="0.7480314960629921" right="0.7480314960629921" top="1.5748031496062993" bottom="0.3937007874015748" header="0" footer="0"/>
  <pageSetup horizontalDpi="600" verticalDpi="600" orientation="landscape" paperSize="9" r:id="rId1"/>
  <ignoredErrors>
    <ignoredError sqref="B6:D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I27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8.8515625" style="0" customWidth="1"/>
    <col min="2" max="2" width="16.00390625" style="0" customWidth="1"/>
    <col min="3" max="3" width="18.28125" style="0" customWidth="1"/>
    <col min="4" max="4" width="2.57421875" style="0" customWidth="1"/>
    <col min="5" max="5" width="16.57421875" style="0" bestFit="1" customWidth="1"/>
    <col min="6" max="6" width="14.57421875" style="0" customWidth="1"/>
    <col min="7" max="7" width="18.00390625" style="0" customWidth="1"/>
  </cols>
  <sheetData>
    <row r="1" spans="1:4" ht="12.75">
      <c r="A1" s="968" t="s">
        <v>54</v>
      </c>
      <c r="B1" s="968"/>
      <c r="C1" s="968"/>
      <c r="D1" s="968"/>
    </row>
    <row r="2" spans="1:5" ht="12.75">
      <c r="A2" s="968" t="s">
        <v>55</v>
      </c>
      <c r="B2" s="968"/>
      <c r="C2" s="968"/>
      <c r="D2" s="968"/>
      <c r="E2" s="40"/>
    </row>
    <row r="3" spans="1:5" ht="0.75" customHeight="1">
      <c r="A3" s="40"/>
      <c r="B3" s="40"/>
      <c r="C3" s="40"/>
      <c r="D3" s="40"/>
      <c r="E3" s="40"/>
    </row>
    <row r="4" spans="1:4" ht="13.5" thickBot="1">
      <c r="A4" s="41"/>
      <c r="B4" s="41"/>
      <c r="C4" s="975" t="s">
        <v>10</v>
      </c>
      <c r="D4" s="975"/>
    </row>
    <row r="5" spans="1:6" ht="56.25" customHeight="1" thickTop="1">
      <c r="A5" s="42" t="s">
        <v>52</v>
      </c>
      <c r="B5" s="492" t="s">
        <v>131</v>
      </c>
      <c r="C5" s="42" t="s">
        <v>126</v>
      </c>
      <c r="D5" s="93"/>
      <c r="F5" s="470"/>
    </row>
    <row r="6" spans="1:4" ht="12.75">
      <c r="A6" s="38"/>
      <c r="B6" s="493" t="s">
        <v>133</v>
      </c>
      <c r="C6" s="132" t="s">
        <v>134</v>
      </c>
      <c r="D6" s="93"/>
    </row>
    <row r="7" spans="1:9" s="93" customFormat="1" ht="13.5" customHeight="1">
      <c r="A7" s="89" t="s">
        <v>14</v>
      </c>
      <c r="B7" s="119">
        <v>20.316754</v>
      </c>
      <c r="C7" s="120">
        <v>6465513.3465683935</v>
      </c>
      <c r="E7" s="221"/>
      <c r="F7" s="119"/>
      <c r="G7" s="119"/>
      <c r="H7" s="224"/>
      <c r="I7" s="224"/>
    </row>
    <row r="8" spans="1:9" s="93" customFormat="1" ht="13.5" customHeight="1">
      <c r="A8" s="89" t="s">
        <v>15</v>
      </c>
      <c r="B8" s="119">
        <v>6.071603</v>
      </c>
      <c r="C8" s="120">
        <v>1932199.9090782267</v>
      </c>
      <c r="E8" s="221"/>
      <c r="F8" s="119"/>
      <c r="G8" s="119"/>
      <c r="H8" s="224"/>
      <c r="I8" s="224"/>
    </row>
    <row r="9" spans="1:9" s="93" customFormat="1" ht="13.5" customHeight="1">
      <c r="A9" s="89" t="s">
        <v>16</v>
      </c>
      <c r="B9" s="119">
        <v>16.816711</v>
      </c>
      <c r="C9" s="120">
        <v>5351675.243785672</v>
      </c>
      <c r="E9" s="221"/>
      <c r="F9" s="119"/>
      <c r="G9" s="119"/>
      <c r="H9" s="224"/>
      <c r="I9" s="224"/>
    </row>
    <row r="10" spans="1:9" s="93" customFormat="1" ht="13.5" customHeight="1">
      <c r="A10" s="89" t="s">
        <v>17</v>
      </c>
      <c r="B10" s="119">
        <v>2.475803</v>
      </c>
      <c r="C10" s="120">
        <v>787888.5249077716</v>
      </c>
      <c r="E10" s="221"/>
      <c r="F10" s="119"/>
      <c r="G10" s="119"/>
      <c r="H10" s="224"/>
      <c r="I10" s="224"/>
    </row>
    <row r="11" spans="1:9" s="93" customFormat="1" ht="13.5" customHeight="1">
      <c r="A11" s="89" t="s">
        <v>18</v>
      </c>
      <c r="B11" s="119">
        <v>1.446396</v>
      </c>
      <c r="C11" s="120">
        <v>460294.6239553394</v>
      </c>
      <c r="E11" s="221"/>
      <c r="F11" s="119"/>
      <c r="G11" s="119"/>
      <c r="H11" s="224"/>
      <c r="I11" s="224"/>
    </row>
    <row r="12" spans="1:9" s="93" customFormat="1" ht="13.5" customHeight="1">
      <c r="A12" s="89" t="s">
        <v>19</v>
      </c>
      <c r="B12" s="119">
        <v>0.755985</v>
      </c>
      <c r="C12" s="120">
        <v>240581.3008960736</v>
      </c>
      <c r="E12" s="221"/>
      <c r="F12" s="119"/>
      <c r="G12" s="119"/>
      <c r="H12" s="224"/>
      <c r="I12" s="224"/>
    </row>
    <row r="13" spans="1:9" s="93" customFormat="1" ht="13.5" customHeight="1">
      <c r="A13" s="89" t="s">
        <v>20</v>
      </c>
      <c r="B13" s="119">
        <v>3.0242560000000003</v>
      </c>
      <c r="C13" s="120">
        <v>962425.7660175216</v>
      </c>
      <c r="E13" s="221"/>
      <c r="F13" s="119"/>
      <c r="G13" s="119"/>
      <c r="H13" s="224"/>
      <c r="I13" s="224"/>
    </row>
    <row r="14" spans="1:9" s="93" customFormat="1" ht="13.5" customHeight="1">
      <c r="A14" s="89" t="s">
        <v>21</v>
      </c>
      <c r="B14" s="119">
        <v>11.337156</v>
      </c>
      <c r="C14" s="120">
        <v>3607886.0545404027</v>
      </c>
      <c r="E14" s="221"/>
      <c r="F14" s="119"/>
      <c r="G14" s="119"/>
      <c r="H14" s="224"/>
      <c r="I14" s="224"/>
    </row>
    <row r="15" spans="1:9" s="93" customFormat="1" ht="13.5" customHeight="1">
      <c r="A15" s="89" t="s">
        <v>22</v>
      </c>
      <c r="B15" s="119">
        <v>3.270467</v>
      </c>
      <c r="C15" s="120">
        <v>1040778.8585721664</v>
      </c>
      <c r="E15" s="221"/>
      <c r="F15" s="119"/>
      <c r="G15" s="119"/>
      <c r="H15" s="224"/>
      <c r="I15" s="224"/>
    </row>
    <row r="16" spans="1:9" s="93" customFormat="1" ht="13.5" customHeight="1">
      <c r="A16" s="89" t="s">
        <v>23</v>
      </c>
      <c r="B16" s="119">
        <v>4.240613</v>
      </c>
      <c r="C16" s="120">
        <v>1349513.8027034944</v>
      </c>
      <c r="E16" s="221"/>
      <c r="F16" s="119"/>
      <c r="G16" s="119"/>
      <c r="H16" s="224"/>
      <c r="I16" s="224"/>
    </row>
    <row r="17" spans="1:9" s="93" customFormat="1" ht="13.5" customHeight="1">
      <c r="A17" s="89" t="s">
        <v>24</v>
      </c>
      <c r="B17" s="119">
        <v>0</v>
      </c>
      <c r="C17" s="120">
        <v>0</v>
      </c>
      <c r="E17" s="221"/>
      <c r="F17" s="119"/>
      <c r="G17" s="119"/>
      <c r="H17" s="224"/>
      <c r="I17" s="224"/>
    </row>
    <row r="18" spans="1:9" s="93" customFormat="1" ht="13.5" customHeight="1">
      <c r="A18" s="89" t="s">
        <v>25</v>
      </c>
      <c r="B18" s="119">
        <v>2.066249</v>
      </c>
      <c r="C18" s="120">
        <v>657553.883205634</v>
      </c>
      <c r="E18" s="221"/>
      <c r="F18" s="119"/>
      <c r="G18" s="119"/>
      <c r="H18" s="224"/>
      <c r="I18" s="224"/>
    </row>
    <row r="19" spans="1:9" s="93" customFormat="1" ht="13.5" customHeight="1">
      <c r="A19" s="89" t="s">
        <v>26</v>
      </c>
      <c r="B19" s="119">
        <v>3.7675189999999996</v>
      </c>
      <c r="C19" s="120">
        <v>1198958.4742695612</v>
      </c>
      <c r="E19" s="221"/>
      <c r="F19" s="119"/>
      <c r="G19" s="119"/>
      <c r="H19" s="224"/>
      <c r="I19" s="224"/>
    </row>
    <row r="20" spans="1:9" s="93" customFormat="1" ht="13.5" customHeight="1">
      <c r="A20" s="89" t="s">
        <v>27</v>
      </c>
      <c r="B20" s="119">
        <v>18.603743</v>
      </c>
      <c r="C20" s="120">
        <v>5920372.351933204</v>
      </c>
      <c r="E20" s="221"/>
      <c r="F20" s="119"/>
      <c r="G20" s="119"/>
      <c r="H20" s="224"/>
      <c r="I20" s="224"/>
    </row>
    <row r="21" spans="1:9" s="93" customFormat="1" ht="13.5" customHeight="1">
      <c r="A21" s="89" t="s">
        <v>28</v>
      </c>
      <c r="B21" s="119">
        <v>5.806745</v>
      </c>
      <c r="C21" s="120">
        <v>1847912.6782565408</v>
      </c>
      <c r="E21" s="221"/>
      <c r="F21" s="119"/>
      <c r="G21" s="119"/>
      <c r="H21" s="224"/>
      <c r="I21" s="224"/>
    </row>
    <row r="22" spans="1:9" s="93" customFormat="1" ht="21" customHeight="1" thickBot="1">
      <c r="A22" s="44" t="s">
        <v>13</v>
      </c>
      <c r="B22" s="403">
        <f>SUM(B7:B21)</f>
        <v>100</v>
      </c>
      <c r="C22" s="403">
        <f>SUM(C7:C21)</f>
        <v>31823554.818690002</v>
      </c>
      <c r="F22" s="119"/>
      <c r="G22" s="119"/>
      <c r="H22" s="224"/>
      <c r="I22" s="224"/>
    </row>
    <row r="23" spans="1:9" s="93" customFormat="1" ht="5.25" customHeight="1" thickTop="1">
      <c r="A23" s="122"/>
      <c r="B23" s="123"/>
      <c r="C23" s="124"/>
      <c r="F23" s="119"/>
      <c r="G23" s="119"/>
      <c r="H23" s="224"/>
      <c r="I23" s="224"/>
    </row>
    <row r="24" spans="1:9" s="93" customFormat="1" ht="13.5" customHeight="1">
      <c r="A24" s="131" t="s">
        <v>151</v>
      </c>
      <c r="B24" s="108"/>
      <c r="C24" s="159">
        <v>63647109.64</v>
      </c>
      <c r="F24" s="119"/>
      <c r="G24" s="119"/>
      <c r="H24" s="224"/>
      <c r="I24" s="224"/>
    </row>
    <row r="25" spans="1:9" s="93" customFormat="1" ht="13.5" customHeight="1">
      <c r="A25" s="906" t="s">
        <v>616</v>
      </c>
      <c r="B25" s="108"/>
      <c r="C25" s="159">
        <v>31823554.82</v>
      </c>
      <c r="D25" s="48" t="s">
        <v>125</v>
      </c>
      <c r="F25" s="119"/>
      <c r="G25" s="119"/>
      <c r="H25" s="224"/>
      <c r="I25" s="224"/>
    </row>
    <row r="26" spans="1:3" s="93" customFormat="1" ht="14.25" customHeight="1">
      <c r="A26" s="131" t="s">
        <v>480</v>
      </c>
      <c r="B26" s="131"/>
      <c r="C26" s="131"/>
    </row>
    <row r="27" spans="1:3" ht="12.75">
      <c r="A27" s="41"/>
      <c r="B27" s="41"/>
      <c r="C27" s="41"/>
    </row>
  </sheetData>
  <sheetProtection/>
  <mergeCells count="3">
    <mergeCell ref="C4:D4"/>
    <mergeCell ref="A1:D1"/>
    <mergeCell ref="A2:D2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I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2.00390625" style="0" bestFit="1" customWidth="1"/>
    <col min="6" max="6" width="13.8515625" style="0" customWidth="1"/>
  </cols>
  <sheetData>
    <row r="1" spans="1:4" ht="12.75">
      <c r="A1" s="968" t="s">
        <v>57</v>
      </c>
      <c r="B1" s="968"/>
      <c r="C1" s="968"/>
      <c r="D1" s="968"/>
    </row>
    <row r="2" spans="1:4" ht="12.75">
      <c r="A2" s="968" t="s">
        <v>58</v>
      </c>
      <c r="B2" s="968"/>
      <c r="C2" s="968"/>
      <c r="D2" s="968"/>
    </row>
    <row r="3" spans="1:4" ht="22.5" customHeight="1">
      <c r="A3" s="977" t="s">
        <v>59</v>
      </c>
      <c r="B3" s="977"/>
      <c r="C3" s="977"/>
      <c r="D3" s="977"/>
    </row>
    <row r="4" spans="1:4" ht="13.5" thickBot="1">
      <c r="A4" s="41"/>
      <c r="B4" s="41"/>
      <c r="C4" s="975" t="s">
        <v>10</v>
      </c>
      <c r="D4" s="975"/>
    </row>
    <row r="5" spans="1:6" ht="46.5" customHeight="1" thickTop="1">
      <c r="A5" s="42" t="s">
        <v>52</v>
      </c>
      <c r="B5" s="42" t="s">
        <v>131</v>
      </c>
      <c r="C5" s="90" t="s">
        <v>126</v>
      </c>
      <c r="D5" s="93"/>
      <c r="F5" s="470"/>
    </row>
    <row r="6" spans="1:7" ht="12.75">
      <c r="A6" s="38"/>
      <c r="B6" s="494" t="s">
        <v>35</v>
      </c>
      <c r="C6" s="43" t="s">
        <v>56</v>
      </c>
      <c r="D6" s="93"/>
      <c r="G6" s="160"/>
    </row>
    <row r="7" spans="1:9" s="93" customFormat="1" ht="13.5" customHeight="1">
      <c r="A7" s="89" t="s">
        <v>14</v>
      </c>
      <c r="B7" s="583">
        <v>17.932797</v>
      </c>
      <c r="C7" s="120">
        <v>87358.38024347488</v>
      </c>
      <c r="E7" s="222"/>
      <c r="F7" s="222"/>
      <c r="H7" s="471"/>
      <c r="I7" s="471"/>
    </row>
    <row r="8" spans="1:9" s="93" customFormat="1" ht="13.5" customHeight="1">
      <c r="A8" s="89" t="s">
        <v>15</v>
      </c>
      <c r="B8" s="583">
        <v>6.156796</v>
      </c>
      <c r="C8" s="120">
        <v>29992.405872296727</v>
      </c>
      <c r="E8" s="222"/>
      <c r="F8" s="222"/>
      <c r="H8" s="471"/>
      <c r="I8" s="471"/>
    </row>
    <row r="9" spans="1:9" s="93" customFormat="1" ht="13.5" customHeight="1">
      <c r="A9" s="89" t="s">
        <v>16</v>
      </c>
      <c r="B9" s="583">
        <v>18.073844</v>
      </c>
      <c r="C9" s="120">
        <v>88045.48094830089</v>
      </c>
      <c r="E9" s="222"/>
      <c r="F9" s="222"/>
      <c r="H9" s="471"/>
      <c r="I9" s="471"/>
    </row>
    <row r="10" spans="1:9" s="93" customFormat="1" ht="13.5" customHeight="1">
      <c r="A10" s="89" t="s">
        <v>17</v>
      </c>
      <c r="B10" s="583">
        <v>2.68464</v>
      </c>
      <c r="C10" s="120">
        <v>13078.03807386223</v>
      </c>
      <c r="E10" s="222"/>
      <c r="F10" s="222"/>
      <c r="H10" s="471"/>
      <c r="I10" s="471"/>
    </row>
    <row r="11" spans="1:9" s="93" customFormat="1" ht="13.5" customHeight="1">
      <c r="A11" s="89" t="s">
        <v>18</v>
      </c>
      <c r="B11" s="583">
        <v>1.457343</v>
      </c>
      <c r="C11" s="120">
        <v>7099.345625736265</v>
      </c>
      <c r="E11" s="222"/>
      <c r="F11" s="222"/>
      <c r="H11" s="471"/>
      <c r="I11" s="471"/>
    </row>
    <row r="12" spans="1:9" s="93" customFormat="1" ht="13.5" customHeight="1">
      <c r="A12" s="89" t="s">
        <v>19</v>
      </c>
      <c r="B12" s="583">
        <v>0.71383</v>
      </c>
      <c r="C12" s="120">
        <v>3477.373472147132</v>
      </c>
      <c r="E12" s="222"/>
      <c r="F12" s="222"/>
      <c r="H12" s="471"/>
      <c r="I12" s="471"/>
    </row>
    <row r="13" spans="1:9" s="93" customFormat="1" ht="13.5" customHeight="1">
      <c r="A13" s="89" t="s">
        <v>20</v>
      </c>
      <c r="B13" s="583">
        <v>3.050941</v>
      </c>
      <c r="C13" s="120">
        <v>14862.448059742577</v>
      </c>
      <c r="E13" s="222"/>
      <c r="F13" s="222"/>
      <c r="H13" s="471"/>
      <c r="I13" s="471"/>
    </row>
    <row r="14" spans="1:9" s="93" customFormat="1" ht="13.5" customHeight="1">
      <c r="A14" s="89" t="s">
        <v>21</v>
      </c>
      <c r="B14" s="583">
        <v>11.31088</v>
      </c>
      <c r="C14" s="120">
        <v>55100.16959029398</v>
      </c>
      <c r="E14" s="222"/>
      <c r="F14" s="222"/>
      <c r="H14" s="471"/>
      <c r="I14" s="471"/>
    </row>
    <row r="15" spans="1:9" s="93" customFormat="1" ht="13.5" customHeight="1">
      <c r="A15" s="89" t="s">
        <v>22</v>
      </c>
      <c r="B15" s="583">
        <v>3.260051</v>
      </c>
      <c r="C15" s="120">
        <v>15881.112961414803</v>
      </c>
      <c r="E15" s="222"/>
      <c r="F15" s="222"/>
      <c r="H15" s="471"/>
      <c r="I15" s="471"/>
    </row>
    <row r="16" spans="1:9" s="93" customFormat="1" ht="13.5" customHeight="1">
      <c r="A16" s="89" t="s">
        <v>23</v>
      </c>
      <c r="B16" s="583">
        <v>4.128233</v>
      </c>
      <c r="C16" s="120">
        <v>20110.401525632675</v>
      </c>
      <c r="E16" s="222"/>
      <c r="F16" s="222"/>
      <c r="H16" s="471"/>
      <c r="I16" s="471"/>
    </row>
    <row r="17" spans="1:9" s="93" customFormat="1" ht="13.5" customHeight="1">
      <c r="A17" s="89" t="s">
        <v>24</v>
      </c>
      <c r="B17" s="583">
        <v>3.905366</v>
      </c>
      <c r="C17" s="120">
        <v>19024.720349978787</v>
      </c>
      <c r="E17" s="222"/>
      <c r="F17" s="222"/>
      <c r="H17" s="471"/>
      <c r="I17" s="471"/>
    </row>
    <row r="18" spans="1:9" s="93" customFormat="1" ht="13.5" customHeight="1">
      <c r="A18" s="89" t="s">
        <v>25</v>
      </c>
      <c r="B18" s="583">
        <v>1.856897</v>
      </c>
      <c r="C18" s="120">
        <v>9045.745301135556</v>
      </c>
      <c r="E18" s="222"/>
      <c r="F18" s="222"/>
      <c r="H18" s="471"/>
      <c r="I18" s="471"/>
    </row>
    <row r="19" spans="1:9" s="93" customFormat="1" ht="13.5" customHeight="1">
      <c r="A19" s="89" t="s">
        <v>26</v>
      </c>
      <c r="B19" s="583">
        <v>3.051528</v>
      </c>
      <c r="C19" s="120">
        <v>14865.307589642061</v>
      </c>
      <c r="E19" s="222"/>
      <c r="F19" s="222"/>
      <c r="H19" s="471"/>
      <c r="I19" s="471"/>
    </row>
    <row r="20" spans="1:9" s="93" customFormat="1" ht="13.5" customHeight="1">
      <c r="A20" s="89" t="s">
        <v>27</v>
      </c>
      <c r="B20" s="583">
        <v>16.431589</v>
      </c>
      <c r="C20" s="120">
        <v>80045.34930421055</v>
      </c>
      <c r="E20" s="222"/>
      <c r="F20" s="222"/>
      <c r="H20" s="471"/>
      <c r="I20" s="471"/>
    </row>
    <row r="21" spans="1:9" s="93" customFormat="1" ht="13.5" customHeight="1">
      <c r="A21" s="89" t="s">
        <v>28</v>
      </c>
      <c r="B21" s="583">
        <v>5.985265</v>
      </c>
      <c r="C21" s="120">
        <v>29156.804469930805</v>
      </c>
      <c r="E21" s="222"/>
      <c r="F21" s="222"/>
      <c r="H21" s="471"/>
      <c r="I21" s="471"/>
    </row>
    <row r="22" spans="1:9" s="93" customFormat="1" ht="21" customHeight="1" thickBot="1">
      <c r="A22" s="44" t="s">
        <v>13</v>
      </c>
      <c r="B22" s="398">
        <f>SUM(B7:B21)</f>
        <v>100.00000000000001</v>
      </c>
      <c r="C22" s="118">
        <f>SUM(C7:C21)</f>
        <v>487143.0833877999</v>
      </c>
      <c r="F22" s="102"/>
      <c r="H22" s="471"/>
      <c r="I22" s="471"/>
    </row>
    <row r="23" spans="1:9" s="93" customFormat="1" ht="13.5" thickTop="1">
      <c r="A23" s="131" t="s">
        <v>151</v>
      </c>
      <c r="C23" s="159">
        <v>839901.87</v>
      </c>
      <c r="F23" s="102"/>
      <c r="H23" s="471"/>
      <c r="I23" s="471"/>
    </row>
    <row r="24" spans="1:9" s="93" customFormat="1" ht="12.75">
      <c r="A24" s="108" t="s">
        <v>178</v>
      </c>
      <c r="C24" s="159">
        <f>+C23*0.58</f>
        <v>487143.08459999994</v>
      </c>
      <c r="D24" s="48" t="s">
        <v>125</v>
      </c>
      <c r="F24" s="102"/>
      <c r="H24" s="471"/>
      <c r="I24" s="471"/>
    </row>
    <row r="25" spans="1:3" s="93" customFormat="1" ht="14.25" customHeight="1">
      <c r="A25" s="976" t="s">
        <v>480</v>
      </c>
      <c r="B25" s="976"/>
      <c r="C25" s="976"/>
    </row>
    <row r="26" ht="12.75">
      <c r="D26" s="93"/>
    </row>
    <row r="27" ht="12.75">
      <c r="D27" s="93"/>
    </row>
    <row r="28" ht="12.75">
      <c r="D28" s="93"/>
    </row>
    <row r="29" ht="12.75">
      <c r="D29" s="93"/>
    </row>
    <row r="30" ht="12.75">
      <c r="D30" s="93"/>
    </row>
    <row r="31" ht="12.75">
      <c r="D31" s="93"/>
    </row>
    <row r="32" ht="12.75">
      <c r="D32" s="93"/>
    </row>
  </sheetData>
  <sheetProtection/>
  <mergeCells count="5">
    <mergeCell ref="A25:C25"/>
    <mergeCell ref="A1:D1"/>
    <mergeCell ref="A2:D2"/>
    <mergeCell ref="A3:D3"/>
    <mergeCell ref="C4:D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K2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2.00390625" style="0" bestFit="1" customWidth="1"/>
    <col min="6" max="6" width="24.28125" style="0" customWidth="1"/>
  </cols>
  <sheetData>
    <row r="1" spans="1:4" ht="12.75">
      <c r="A1" s="968" t="s">
        <v>57</v>
      </c>
      <c r="B1" s="968"/>
      <c r="C1" s="968"/>
      <c r="D1" s="968"/>
    </row>
    <row r="2" spans="1:4" ht="12.75">
      <c r="A2" s="968" t="s">
        <v>60</v>
      </c>
      <c r="B2" s="968"/>
      <c r="C2" s="968"/>
      <c r="D2" s="968"/>
    </row>
    <row r="3" spans="1:4" ht="12.75">
      <c r="A3" s="968" t="s">
        <v>61</v>
      </c>
      <c r="B3" s="968"/>
      <c r="C3" s="968"/>
      <c r="D3" s="968"/>
    </row>
    <row r="4" spans="1:4" ht="13.5" thickBot="1">
      <c r="A4" s="41"/>
      <c r="B4" s="41"/>
      <c r="C4" s="975" t="s">
        <v>10</v>
      </c>
      <c r="D4" s="975"/>
    </row>
    <row r="5" spans="1:11" ht="45.75" customHeight="1" thickTop="1">
      <c r="A5" s="42" t="s">
        <v>52</v>
      </c>
      <c r="B5" s="42" t="s">
        <v>131</v>
      </c>
      <c r="C5" s="90" t="s">
        <v>126</v>
      </c>
      <c r="F5" s="470"/>
      <c r="G5" s="390"/>
      <c r="H5" s="390"/>
      <c r="I5" s="390"/>
      <c r="J5" s="390"/>
      <c r="K5" s="390"/>
    </row>
    <row r="6" spans="1:11" ht="12.75">
      <c r="A6" s="38"/>
      <c r="B6" s="43" t="s">
        <v>35</v>
      </c>
      <c r="C6" s="43" t="s">
        <v>56</v>
      </c>
      <c r="D6" s="91"/>
      <c r="F6" s="390"/>
      <c r="G6" s="390"/>
      <c r="H6" s="390"/>
      <c r="I6" s="390"/>
      <c r="J6" s="390"/>
      <c r="K6" s="390"/>
    </row>
    <row r="7" spans="1:11" s="93" customFormat="1" ht="13.5" customHeight="1">
      <c r="A7" s="89" t="s">
        <v>14</v>
      </c>
      <c r="B7" s="583">
        <v>19.598681000000003</v>
      </c>
      <c r="C7" s="495">
        <v>2468.720278859096</v>
      </c>
      <c r="E7" s="222"/>
      <c r="F7" s="485"/>
      <c r="G7" s="388"/>
      <c r="H7" s="486"/>
      <c r="I7" s="486"/>
      <c r="J7" s="486"/>
      <c r="K7" s="388"/>
    </row>
    <row r="8" spans="1:11" s="93" customFormat="1" ht="13.5" customHeight="1">
      <c r="A8" s="89" t="s">
        <v>15</v>
      </c>
      <c r="B8" s="583">
        <v>7.287688</v>
      </c>
      <c r="C8" s="495">
        <v>917.9833659009034</v>
      </c>
      <c r="E8" s="222"/>
      <c r="F8" s="485"/>
      <c r="G8" s="388"/>
      <c r="H8" s="486"/>
      <c r="I8" s="486"/>
      <c r="J8" s="388"/>
      <c r="K8" s="388"/>
    </row>
    <row r="9" spans="1:11" s="93" customFormat="1" ht="13.5" customHeight="1">
      <c r="A9" s="89" t="s">
        <v>16</v>
      </c>
      <c r="B9" s="583">
        <v>16.304057999999998</v>
      </c>
      <c r="C9" s="495">
        <v>2053.7177278560157</v>
      </c>
      <c r="E9" s="222"/>
      <c r="F9" s="485"/>
      <c r="G9" s="388"/>
      <c r="H9" s="486"/>
      <c r="I9" s="486"/>
      <c r="J9" s="388"/>
      <c r="K9" s="388"/>
    </row>
    <row r="10" spans="1:11" s="93" customFormat="1" ht="13.5" customHeight="1">
      <c r="A10" s="89" t="s">
        <v>17</v>
      </c>
      <c r="B10" s="583">
        <v>3.10018</v>
      </c>
      <c r="C10" s="495">
        <v>390.50981206915867</v>
      </c>
      <c r="E10" s="222"/>
      <c r="F10" s="485"/>
      <c r="G10" s="388"/>
      <c r="H10" s="486"/>
      <c r="I10" s="486"/>
      <c r="J10" s="388"/>
      <c r="K10" s="388"/>
    </row>
    <row r="11" spans="1:11" s="93" customFormat="1" ht="13.5" customHeight="1">
      <c r="A11" s="89" t="s">
        <v>18</v>
      </c>
      <c r="B11" s="583">
        <v>1.616573</v>
      </c>
      <c r="C11" s="495">
        <v>203.62934359491257</v>
      </c>
      <c r="E11" s="222"/>
      <c r="F11" s="485"/>
      <c r="G11" s="388"/>
      <c r="H11" s="486"/>
      <c r="I11" s="486"/>
      <c r="J11" s="388"/>
      <c r="K11" s="388"/>
    </row>
    <row r="12" spans="1:11" s="93" customFormat="1" ht="13.5" customHeight="1">
      <c r="A12" s="89" t="s">
        <v>19</v>
      </c>
      <c r="B12" s="583">
        <v>0.736259</v>
      </c>
      <c r="C12" s="495">
        <v>92.74182909515794</v>
      </c>
      <c r="E12" s="222"/>
      <c r="F12" s="485"/>
      <c r="G12" s="388"/>
      <c r="H12" s="486"/>
      <c r="I12" s="486"/>
      <c r="J12" s="388"/>
      <c r="K12" s="388"/>
    </row>
    <row r="13" spans="1:11" s="93" customFormat="1" ht="13.5" customHeight="1">
      <c r="A13" s="89" t="s">
        <v>20</v>
      </c>
      <c r="B13" s="583">
        <v>2.7294329999999998</v>
      </c>
      <c r="C13" s="495">
        <v>343.80918781663</v>
      </c>
      <c r="E13" s="222"/>
      <c r="F13" s="485"/>
      <c r="G13" s="388"/>
      <c r="H13" s="486"/>
      <c r="I13" s="486"/>
      <c r="J13" s="388"/>
      <c r="K13" s="388"/>
    </row>
    <row r="14" spans="1:11" s="93" customFormat="1" ht="13.5" customHeight="1">
      <c r="A14" s="89" t="s">
        <v>21</v>
      </c>
      <c r="B14" s="583">
        <v>10.771232999999999</v>
      </c>
      <c r="C14" s="495">
        <v>1356.7832108403768</v>
      </c>
      <c r="E14" s="222"/>
      <c r="F14" s="485"/>
      <c r="G14" s="388"/>
      <c r="H14" s="486"/>
      <c r="I14" s="486"/>
      <c r="J14" s="388"/>
      <c r="K14" s="388"/>
    </row>
    <row r="15" spans="1:11" s="93" customFormat="1" ht="13.5" customHeight="1">
      <c r="A15" s="89" t="s">
        <v>22</v>
      </c>
      <c r="B15" s="583">
        <v>3.156437</v>
      </c>
      <c r="C15" s="495">
        <v>397.5961459264104</v>
      </c>
      <c r="E15" s="222"/>
      <c r="F15" s="485"/>
      <c r="G15" s="388"/>
      <c r="H15" s="486"/>
      <c r="I15" s="486"/>
      <c r="J15" s="388"/>
      <c r="K15" s="388"/>
    </row>
    <row r="16" spans="1:11" s="93" customFormat="1" ht="13.5" customHeight="1">
      <c r="A16" s="89" t="s">
        <v>23</v>
      </c>
      <c r="B16" s="583">
        <v>3.872146</v>
      </c>
      <c r="C16" s="495">
        <v>487.7494231832811</v>
      </c>
      <c r="E16" s="222"/>
      <c r="F16" s="485"/>
      <c r="G16" s="388"/>
      <c r="H16" s="486"/>
      <c r="I16" s="486"/>
      <c r="J16" s="388"/>
      <c r="K16" s="388"/>
    </row>
    <row r="17" spans="1:11" s="93" customFormat="1" ht="13.5" customHeight="1">
      <c r="A17" s="89" t="s">
        <v>24</v>
      </c>
      <c r="B17" s="583">
        <v>3.625947</v>
      </c>
      <c r="C17" s="495">
        <v>456.73731252466945</v>
      </c>
      <c r="E17" s="222"/>
      <c r="F17" s="485"/>
      <c r="G17" s="388"/>
      <c r="H17" s="486"/>
      <c r="I17" s="486"/>
      <c r="J17" s="388"/>
      <c r="K17" s="388"/>
    </row>
    <row r="18" spans="1:11" s="93" customFormat="1" ht="13.5" customHeight="1">
      <c r="A18" s="89" t="s">
        <v>25</v>
      </c>
      <c r="B18" s="583">
        <v>1.608501</v>
      </c>
      <c r="C18" s="495">
        <v>202.61256547137708</v>
      </c>
      <c r="E18" s="222"/>
      <c r="F18" s="485"/>
      <c r="G18" s="388"/>
      <c r="H18" s="486"/>
      <c r="I18" s="486"/>
      <c r="J18" s="388"/>
      <c r="K18" s="388"/>
    </row>
    <row r="19" spans="1:11" s="93" customFormat="1" ht="13.5" customHeight="1">
      <c r="A19" s="89" t="s">
        <v>26</v>
      </c>
      <c r="B19" s="583">
        <v>3.429104</v>
      </c>
      <c r="C19" s="495">
        <v>431.9422609672988</v>
      </c>
      <c r="E19" s="222"/>
      <c r="F19" s="485"/>
      <c r="G19" s="388"/>
      <c r="H19" s="486"/>
      <c r="I19" s="486"/>
      <c r="J19" s="388"/>
      <c r="K19" s="388"/>
    </row>
    <row r="20" spans="1:9" s="93" customFormat="1" ht="13.5" customHeight="1">
      <c r="A20" s="89" t="s">
        <v>27</v>
      </c>
      <c r="B20" s="583">
        <v>15.877927</v>
      </c>
      <c r="C20" s="495">
        <v>2000.040735963015</v>
      </c>
      <c r="E20" s="222"/>
      <c r="F20" s="222"/>
      <c r="H20" s="486"/>
      <c r="I20" s="486"/>
    </row>
    <row r="21" spans="1:9" s="93" customFormat="1" ht="13.5" customHeight="1">
      <c r="A21" s="89" t="s">
        <v>28</v>
      </c>
      <c r="B21" s="583">
        <v>6.285833</v>
      </c>
      <c r="C21" s="495">
        <v>791.7861103316957</v>
      </c>
      <c r="E21" s="222"/>
      <c r="F21" s="222"/>
      <c r="H21" s="486"/>
      <c r="I21" s="486"/>
    </row>
    <row r="22" spans="1:9" s="93" customFormat="1" ht="21" customHeight="1" thickBot="1">
      <c r="A22" s="44" t="s">
        <v>13</v>
      </c>
      <c r="B22" s="398">
        <f>SUM(B7:B21)</f>
        <v>99.99999999999999</v>
      </c>
      <c r="C22" s="118">
        <f>SUM(C7:C21)</f>
        <v>12596.3593104</v>
      </c>
      <c r="D22" s="121"/>
      <c r="F22" s="102"/>
      <c r="H22" s="486"/>
      <c r="I22" s="486"/>
    </row>
    <row r="23" spans="1:9" s="93" customFormat="1" ht="5.25" customHeight="1" thickTop="1">
      <c r="A23" s="122"/>
      <c r="B23" s="907"/>
      <c r="C23" s="908"/>
      <c r="D23" s="125"/>
      <c r="F23" s="102"/>
      <c r="H23" s="486"/>
      <c r="I23" s="486"/>
    </row>
    <row r="24" spans="1:9" s="93" customFormat="1" ht="13.5" customHeight="1">
      <c r="A24" s="131" t="s">
        <v>151</v>
      </c>
      <c r="C24" s="159">
        <v>21717.86</v>
      </c>
      <c r="H24" s="486"/>
      <c r="I24" s="486"/>
    </row>
    <row r="25" spans="1:9" s="93" customFormat="1" ht="13.5" customHeight="1">
      <c r="A25" s="108" t="s">
        <v>178</v>
      </c>
      <c r="C25" s="159">
        <v>12596.3588</v>
      </c>
      <c r="D25" s="48" t="s">
        <v>125</v>
      </c>
      <c r="H25" s="486"/>
      <c r="I25" s="486"/>
    </row>
    <row r="26" spans="1:3" s="93" customFormat="1" ht="14.25" customHeight="1">
      <c r="A26" s="976" t="s">
        <v>480</v>
      </c>
      <c r="B26" s="976"/>
      <c r="C26" s="976"/>
    </row>
    <row r="27" s="93" customFormat="1" ht="12.75"/>
    <row r="28" s="93" customFormat="1" ht="12.75"/>
    <row r="29" s="93" customFormat="1" ht="12.75"/>
    <row r="30" s="93" customFormat="1" ht="12.75"/>
    <row r="31" s="93" customFormat="1" ht="12.75"/>
    <row r="32" s="93" customFormat="1" ht="12.75"/>
    <row r="33" s="93" customFormat="1" ht="12.75"/>
    <row r="34" s="93" customFormat="1" ht="12.75"/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  <row r="150" s="93" customFormat="1" ht="12.75"/>
    <row r="151" s="93" customFormat="1" ht="12.75"/>
    <row r="152" s="93" customFormat="1" ht="12.75"/>
    <row r="153" s="93" customFormat="1" ht="12.75"/>
    <row r="154" s="93" customFormat="1" ht="12.75"/>
    <row r="155" s="93" customFormat="1" ht="12.75"/>
    <row r="156" s="93" customFormat="1" ht="12.75"/>
    <row r="157" s="93" customFormat="1" ht="12.75"/>
    <row r="158" s="93" customFormat="1" ht="12.75"/>
    <row r="159" s="93" customFormat="1" ht="12.75"/>
    <row r="160" s="93" customFormat="1" ht="12.75"/>
    <row r="161" s="93" customFormat="1" ht="12.75"/>
    <row r="162" s="93" customFormat="1" ht="12.75"/>
    <row r="163" s="93" customFormat="1" ht="12.75"/>
    <row r="164" s="93" customFormat="1" ht="12.75"/>
    <row r="165" s="93" customFormat="1" ht="12.75"/>
    <row r="166" s="93" customFormat="1" ht="12.75"/>
    <row r="167" s="93" customFormat="1" ht="12.75"/>
    <row r="168" s="93" customFormat="1" ht="12.75"/>
    <row r="169" s="93" customFormat="1" ht="12.75"/>
    <row r="170" s="93" customFormat="1" ht="12.75"/>
    <row r="171" s="93" customFormat="1" ht="12.75"/>
    <row r="172" s="93" customFormat="1" ht="12.75"/>
    <row r="173" s="93" customFormat="1" ht="12.75"/>
    <row r="174" s="93" customFormat="1" ht="12.75"/>
    <row r="175" s="93" customFormat="1" ht="12.75"/>
    <row r="176" s="93" customFormat="1" ht="12.75"/>
    <row r="177" s="93" customFormat="1" ht="12.75"/>
    <row r="178" s="93" customFormat="1" ht="12.75"/>
    <row r="179" s="93" customFormat="1" ht="12.75"/>
    <row r="180" s="93" customFormat="1" ht="12.75"/>
    <row r="181" s="93" customFormat="1" ht="12.75"/>
    <row r="182" s="93" customFormat="1" ht="12.75"/>
    <row r="183" s="93" customFormat="1" ht="12.75"/>
    <row r="184" s="93" customFormat="1" ht="12.75"/>
    <row r="185" s="93" customFormat="1" ht="12.75"/>
    <row r="186" s="93" customFormat="1" ht="12.75"/>
    <row r="187" s="93" customFormat="1" ht="12.75"/>
    <row r="188" s="93" customFormat="1" ht="12.75"/>
    <row r="189" s="93" customFormat="1" ht="12.75"/>
    <row r="190" s="93" customFormat="1" ht="12.75"/>
    <row r="191" s="93" customFormat="1" ht="12.75"/>
    <row r="192" s="93" customFormat="1" ht="12.75"/>
    <row r="193" s="93" customFormat="1" ht="12.75"/>
    <row r="194" s="93" customFormat="1" ht="12.75"/>
    <row r="195" s="93" customFormat="1" ht="12.75"/>
    <row r="196" s="93" customFormat="1" ht="12.75"/>
    <row r="197" s="93" customFormat="1" ht="12.75"/>
    <row r="198" s="93" customFormat="1" ht="12.75"/>
    <row r="199" s="93" customFormat="1" ht="12.75"/>
    <row r="200" s="93" customFormat="1" ht="12.75"/>
    <row r="201" s="93" customFormat="1" ht="12.75"/>
    <row r="202" s="93" customFormat="1" ht="12.75"/>
    <row r="203" s="93" customFormat="1" ht="12.75"/>
    <row r="204" s="93" customFormat="1" ht="12.75"/>
    <row r="205" s="93" customFormat="1" ht="12.75"/>
    <row r="206" s="93" customFormat="1" ht="12.75"/>
    <row r="207" s="93" customFormat="1" ht="12.75"/>
    <row r="208" s="93" customFormat="1" ht="12.75"/>
    <row r="209" s="93" customFormat="1" ht="12.75"/>
    <row r="210" s="93" customFormat="1" ht="12.75"/>
    <row r="211" s="93" customFormat="1" ht="12.75"/>
    <row r="212" s="93" customFormat="1" ht="12.75"/>
    <row r="213" s="93" customFormat="1" ht="12.75"/>
    <row r="214" s="93" customFormat="1" ht="12.75"/>
    <row r="215" s="93" customFormat="1" ht="12.75"/>
    <row r="216" s="93" customFormat="1" ht="12.75"/>
    <row r="217" s="93" customFormat="1" ht="12.75"/>
    <row r="218" s="93" customFormat="1" ht="12.75"/>
    <row r="219" s="93" customFormat="1" ht="12.75"/>
    <row r="220" s="93" customFormat="1" ht="12.75"/>
    <row r="221" s="93" customFormat="1" ht="12.75"/>
    <row r="222" s="93" customFormat="1" ht="12.75"/>
    <row r="223" s="93" customFormat="1" ht="12.75"/>
    <row r="224" s="93" customFormat="1" ht="12.75"/>
    <row r="225" s="93" customFormat="1" ht="12.75"/>
    <row r="226" s="93" customFormat="1" ht="12.75"/>
    <row r="227" s="93" customFormat="1" ht="12.75"/>
    <row r="228" s="93" customFormat="1" ht="12.75"/>
    <row r="229" s="93" customFormat="1" ht="12.75"/>
    <row r="230" s="93" customFormat="1" ht="12.75"/>
    <row r="231" s="93" customFormat="1" ht="12.75"/>
    <row r="232" s="93" customFormat="1" ht="12.75"/>
    <row r="233" s="93" customFormat="1" ht="12.75"/>
    <row r="234" s="93" customFormat="1" ht="12.75"/>
    <row r="235" s="93" customFormat="1" ht="12.75"/>
    <row r="236" s="93" customFormat="1" ht="12.75"/>
    <row r="237" s="93" customFormat="1" ht="12.75"/>
    <row r="238" s="93" customFormat="1" ht="12.75"/>
    <row r="239" s="93" customFormat="1" ht="12.75"/>
    <row r="240" s="93" customFormat="1" ht="12.75"/>
    <row r="241" s="93" customFormat="1" ht="12.75"/>
    <row r="242" s="93" customFormat="1" ht="12.75"/>
    <row r="243" s="93" customFormat="1" ht="12.75"/>
    <row r="244" s="93" customFormat="1" ht="12.75"/>
    <row r="245" s="93" customFormat="1" ht="12.75"/>
    <row r="246" s="93" customFormat="1" ht="12.75"/>
    <row r="247" s="93" customFormat="1" ht="12.75"/>
    <row r="248" s="93" customFormat="1" ht="12.75"/>
    <row r="249" s="93" customFormat="1" ht="12.75"/>
    <row r="250" s="93" customFormat="1" ht="12.75"/>
    <row r="251" s="93" customFormat="1" ht="12.75"/>
    <row r="252" s="93" customFormat="1" ht="12.75"/>
    <row r="253" s="93" customFormat="1" ht="12.75"/>
    <row r="254" s="93" customFormat="1" ht="12.75"/>
    <row r="255" s="93" customFormat="1" ht="12.75"/>
    <row r="256" s="93" customFormat="1" ht="12.75"/>
    <row r="257" s="93" customFormat="1" ht="12.75"/>
    <row r="258" s="93" customFormat="1" ht="12.75"/>
    <row r="259" s="93" customFormat="1" ht="12.75"/>
    <row r="260" s="93" customFormat="1" ht="12.75"/>
    <row r="261" s="93" customFormat="1" ht="12.75"/>
    <row r="262" s="93" customFormat="1" ht="12.75"/>
    <row r="263" s="93" customFormat="1" ht="12.75"/>
    <row r="264" s="93" customFormat="1" ht="12.75"/>
    <row r="265" s="93" customFormat="1" ht="12.75"/>
    <row r="266" s="93" customFormat="1" ht="12.75"/>
    <row r="267" s="93" customFormat="1" ht="12.75"/>
    <row r="268" s="93" customFormat="1" ht="12.75"/>
    <row r="269" s="93" customFormat="1" ht="12.75"/>
    <row r="270" s="93" customFormat="1" ht="12.75"/>
    <row r="271" s="93" customFormat="1" ht="12.75"/>
    <row r="272" s="93" customFormat="1" ht="12.75"/>
    <row r="273" s="93" customFormat="1" ht="12.75"/>
    <row r="274" s="93" customFormat="1" ht="12.75"/>
    <row r="275" s="93" customFormat="1" ht="12.75"/>
    <row r="276" s="93" customFormat="1" ht="12.75"/>
    <row r="277" s="93" customFormat="1" ht="12.75"/>
    <row r="278" s="93" customFormat="1" ht="12.75"/>
    <row r="279" s="93" customFormat="1" ht="12.75"/>
    <row r="280" s="93" customFormat="1" ht="12.75"/>
    <row r="281" s="93" customFormat="1" ht="12.75"/>
    <row r="282" s="93" customFormat="1" ht="12.75"/>
    <row r="283" s="93" customFormat="1" ht="12.75"/>
    <row r="284" s="93" customFormat="1" ht="12.75"/>
    <row r="285" s="93" customFormat="1" ht="12.75"/>
    <row r="286" s="93" customFormat="1" ht="12.75"/>
    <row r="287" s="93" customFormat="1" ht="12.75"/>
    <row r="288" s="93" customFormat="1" ht="12.75"/>
    <row r="289" s="93" customFormat="1" ht="12.75"/>
    <row r="290" s="93" customFormat="1" ht="12.75"/>
    <row r="291" s="93" customFormat="1" ht="12.75"/>
    <row r="292" s="93" customFormat="1" ht="12.75"/>
    <row r="293" s="93" customFormat="1" ht="12.75"/>
    <row r="294" s="93" customFormat="1" ht="12.75"/>
    <row r="295" s="93" customFormat="1" ht="12.75"/>
    <row r="296" s="93" customFormat="1" ht="12.75"/>
    <row r="297" s="93" customFormat="1" ht="12.75"/>
    <row r="298" s="93" customFormat="1" ht="12.75"/>
    <row r="299" s="93" customFormat="1" ht="12.75"/>
    <row r="300" s="93" customFormat="1" ht="12.75"/>
    <row r="301" s="93" customFormat="1" ht="12.75"/>
    <row r="302" s="93" customFormat="1" ht="12.75"/>
    <row r="303" s="93" customFormat="1" ht="12.75"/>
    <row r="304" s="93" customFormat="1" ht="12.75"/>
    <row r="305" s="93" customFormat="1" ht="12.75"/>
    <row r="306" s="93" customFormat="1" ht="12.75"/>
    <row r="307" s="93" customFormat="1" ht="12.75"/>
    <row r="308" s="93" customFormat="1" ht="12.75"/>
    <row r="309" s="93" customFormat="1" ht="12.75"/>
    <row r="310" s="93" customFormat="1" ht="12.75"/>
    <row r="311" s="93" customFormat="1" ht="12.75"/>
    <row r="312" s="93" customFormat="1" ht="12.75"/>
    <row r="313" s="93" customFormat="1" ht="12.75"/>
    <row r="314" s="93" customFormat="1" ht="12.75"/>
    <row r="315" s="93" customFormat="1" ht="12.75"/>
    <row r="316" s="93" customFormat="1" ht="12.75"/>
    <row r="317" s="93" customFormat="1" ht="12.75"/>
    <row r="318" s="93" customFormat="1" ht="12.75"/>
    <row r="319" s="93" customFormat="1" ht="12.75"/>
    <row r="320" s="93" customFormat="1" ht="12.75"/>
    <row r="321" s="93" customFormat="1" ht="12.75"/>
    <row r="322" s="93" customFormat="1" ht="12.75"/>
    <row r="323" s="93" customFormat="1" ht="12.75"/>
    <row r="324" s="93" customFormat="1" ht="12.75"/>
    <row r="325" s="93" customFormat="1" ht="12.75"/>
    <row r="326" s="93" customFormat="1" ht="12.75"/>
    <row r="327" s="93" customFormat="1" ht="12.75"/>
    <row r="328" s="93" customFormat="1" ht="12.75"/>
    <row r="329" s="93" customFormat="1" ht="12.75"/>
    <row r="330" s="93" customFormat="1" ht="12.75"/>
    <row r="331" s="93" customFormat="1" ht="12.75"/>
    <row r="332" s="93" customFormat="1" ht="12.75"/>
    <row r="333" s="93" customFormat="1" ht="12.75"/>
    <row r="334" s="93" customFormat="1" ht="12.75"/>
    <row r="335" s="93" customFormat="1" ht="12.75"/>
    <row r="336" s="93" customFormat="1" ht="12.75"/>
    <row r="337" s="93" customFormat="1" ht="12.75"/>
    <row r="338" s="93" customFormat="1" ht="12.75"/>
    <row r="339" s="93" customFormat="1" ht="12.75"/>
    <row r="340" s="93" customFormat="1" ht="12.75"/>
    <row r="341" s="93" customFormat="1" ht="12.75"/>
    <row r="342" s="93" customFormat="1" ht="12.75"/>
    <row r="343" s="93" customFormat="1" ht="12.75"/>
    <row r="344" s="93" customFormat="1" ht="12.75"/>
    <row r="345" s="93" customFormat="1" ht="12.75"/>
    <row r="346" s="93" customFormat="1" ht="12.75"/>
    <row r="347" s="93" customFormat="1" ht="12.75"/>
    <row r="348" s="93" customFormat="1" ht="12.75"/>
    <row r="349" s="93" customFormat="1" ht="12.75"/>
    <row r="350" s="93" customFormat="1" ht="12.75"/>
    <row r="351" s="93" customFormat="1" ht="12.75"/>
    <row r="352" s="93" customFormat="1" ht="12.75"/>
    <row r="353" s="93" customFormat="1" ht="12.75"/>
    <row r="354" s="93" customFormat="1" ht="12.75"/>
    <row r="355" s="93" customFormat="1" ht="12.75"/>
    <row r="356" s="93" customFormat="1" ht="12.75"/>
    <row r="357" s="93" customFormat="1" ht="12.75"/>
    <row r="358" s="93" customFormat="1" ht="12.75"/>
    <row r="359" s="93" customFormat="1" ht="12.75"/>
    <row r="360" s="93" customFormat="1" ht="12.75"/>
    <row r="361" s="93" customFormat="1" ht="12.75"/>
    <row r="362" s="93" customFormat="1" ht="12.75"/>
    <row r="363" s="93" customFormat="1" ht="12.75"/>
    <row r="364" s="93" customFormat="1" ht="12.75"/>
    <row r="365" s="93" customFormat="1" ht="12.75"/>
    <row r="366" s="93" customFormat="1" ht="12.75"/>
    <row r="367" s="93" customFormat="1" ht="12.75"/>
    <row r="368" s="93" customFormat="1" ht="12.75"/>
    <row r="369" s="93" customFormat="1" ht="12.75"/>
    <row r="370" s="93" customFormat="1" ht="12.75"/>
    <row r="371" s="93" customFormat="1" ht="12.75"/>
    <row r="372" s="93" customFormat="1" ht="12.75"/>
    <row r="373" s="93" customFormat="1" ht="12.75"/>
    <row r="374" s="93" customFormat="1" ht="12.75"/>
    <row r="375" s="93" customFormat="1" ht="12.75"/>
    <row r="376" s="93" customFormat="1" ht="12.75"/>
    <row r="377" s="93" customFormat="1" ht="12.75"/>
    <row r="378" s="93" customFormat="1" ht="12.75"/>
    <row r="379" s="93" customFormat="1" ht="12.75"/>
    <row r="380" s="93" customFormat="1" ht="12.75"/>
    <row r="381" s="93" customFormat="1" ht="12.75"/>
    <row r="382" s="93" customFormat="1" ht="12.75"/>
    <row r="383" s="93" customFormat="1" ht="12.75"/>
    <row r="384" s="93" customFormat="1" ht="12.75"/>
    <row r="385" s="93" customFormat="1" ht="12.75"/>
    <row r="386" s="93" customFormat="1" ht="12.75"/>
    <row r="387" s="93" customFormat="1" ht="12.75"/>
    <row r="388" s="93" customFormat="1" ht="12.75"/>
    <row r="389" s="93" customFormat="1" ht="12.75"/>
    <row r="390" s="93" customFormat="1" ht="12.75"/>
    <row r="391" s="93" customFormat="1" ht="12.75"/>
    <row r="392" s="93" customFormat="1" ht="12.75"/>
    <row r="393" s="93" customFormat="1" ht="12.75"/>
    <row r="394" s="93" customFormat="1" ht="12.75"/>
    <row r="395" s="93" customFormat="1" ht="12.75"/>
    <row r="396" s="93" customFormat="1" ht="12.75"/>
    <row r="397" s="93" customFormat="1" ht="12.75"/>
    <row r="398" s="93" customFormat="1" ht="12.75"/>
    <row r="399" s="93" customFormat="1" ht="12.75"/>
    <row r="400" s="93" customFormat="1" ht="12.75"/>
    <row r="401" s="93" customFormat="1" ht="12.75"/>
    <row r="402" s="93" customFormat="1" ht="12.75"/>
    <row r="403" s="93" customFormat="1" ht="12.75"/>
    <row r="404" s="93" customFormat="1" ht="12.75"/>
    <row r="405" s="93" customFormat="1" ht="12.75"/>
    <row r="406" s="93" customFormat="1" ht="12.75"/>
    <row r="407" s="93" customFormat="1" ht="12.75"/>
    <row r="408" s="93" customFormat="1" ht="12.75"/>
    <row r="409" s="93" customFormat="1" ht="12.75"/>
    <row r="410" s="93" customFormat="1" ht="12.75"/>
    <row r="411" s="93" customFormat="1" ht="12.75"/>
    <row r="412" s="93" customFormat="1" ht="12.75"/>
    <row r="413" s="93" customFormat="1" ht="12.75"/>
    <row r="414" s="93" customFormat="1" ht="12.75"/>
    <row r="415" s="93" customFormat="1" ht="12.75"/>
    <row r="416" s="93" customFormat="1" ht="12.75"/>
    <row r="417" s="93" customFormat="1" ht="12.75"/>
    <row r="418" s="93" customFormat="1" ht="12.75"/>
    <row r="419" s="93" customFormat="1" ht="12.75"/>
    <row r="420" s="93" customFormat="1" ht="12.75"/>
    <row r="421" s="93" customFormat="1" ht="12.75"/>
    <row r="422" s="93" customFormat="1" ht="12.75"/>
    <row r="423" s="93" customFormat="1" ht="12.75"/>
    <row r="424" s="93" customFormat="1" ht="12.75"/>
    <row r="425" s="93" customFormat="1" ht="12.75"/>
    <row r="426" s="93" customFormat="1" ht="12.75"/>
    <row r="427" s="93" customFormat="1" ht="12.75"/>
    <row r="428" s="93" customFormat="1" ht="12.75"/>
    <row r="429" s="93" customFormat="1" ht="12.75"/>
    <row r="430" s="93" customFormat="1" ht="12.75"/>
    <row r="431" s="93" customFormat="1" ht="12.75"/>
    <row r="432" s="93" customFormat="1" ht="12.75"/>
    <row r="433" s="93" customFormat="1" ht="12.75"/>
    <row r="434" s="93" customFormat="1" ht="12.75"/>
    <row r="435" s="93" customFormat="1" ht="12.75"/>
    <row r="436" s="93" customFormat="1" ht="12.75"/>
    <row r="437" s="93" customFormat="1" ht="12.75"/>
    <row r="438" s="93" customFormat="1" ht="12.75"/>
    <row r="439" s="93" customFormat="1" ht="12.75"/>
    <row r="440" s="93" customFormat="1" ht="12.75"/>
    <row r="441" s="93" customFormat="1" ht="12.75"/>
    <row r="442" s="93" customFormat="1" ht="12.75"/>
    <row r="443" s="93" customFormat="1" ht="12.75"/>
    <row r="444" s="93" customFormat="1" ht="12.75"/>
    <row r="445" s="93" customFormat="1" ht="12.75"/>
    <row r="446" s="93" customFormat="1" ht="12.75"/>
    <row r="447" s="93" customFormat="1" ht="12.75"/>
    <row r="448" s="93" customFormat="1" ht="12.75"/>
    <row r="449" s="93" customFormat="1" ht="12.75"/>
    <row r="450" s="93" customFormat="1" ht="12.75"/>
    <row r="451" s="93" customFormat="1" ht="12.75"/>
    <row r="452" s="93" customFormat="1" ht="12.75"/>
    <row r="453" s="93" customFormat="1" ht="12.75"/>
    <row r="454" s="93" customFormat="1" ht="12.75"/>
    <row r="455" s="93" customFormat="1" ht="12.75"/>
    <row r="456" s="93" customFormat="1" ht="12.75"/>
    <row r="457" s="93" customFormat="1" ht="12.75"/>
    <row r="458" s="93" customFormat="1" ht="12.75"/>
    <row r="459" s="93" customFormat="1" ht="12.75"/>
    <row r="460" s="93" customFormat="1" ht="12.75"/>
    <row r="461" s="93" customFormat="1" ht="12.75"/>
    <row r="462" s="93" customFormat="1" ht="12.75"/>
    <row r="463" s="93" customFormat="1" ht="12.75"/>
    <row r="464" s="93" customFormat="1" ht="12.75"/>
    <row r="465" s="93" customFormat="1" ht="12.75"/>
    <row r="466" s="93" customFormat="1" ht="12.75"/>
    <row r="467" s="93" customFormat="1" ht="12.75"/>
    <row r="468" s="93" customFormat="1" ht="12.75"/>
    <row r="469" s="93" customFormat="1" ht="12.75"/>
    <row r="470" s="93" customFormat="1" ht="12.75"/>
    <row r="471" s="93" customFormat="1" ht="12.75"/>
    <row r="472" s="93" customFormat="1" ht="12.75"/>
    <row r="473" s="93" customFormat="1" ht="12.75"/>
    <row r="474" s="93" customFormat="1" ht="12.75"/>
    <row r="475" s="93" customFormat="1" ht="12.75"/>
    <row r="476" s="93" customFormat="1" ht="12.75"/>
    <row r="477" s="93" customFormat="1" ht="12.75"/>
    <row r="478" s="93" customFormat="1" ht="12.75"/>
    <row r="479" s="93" customFormat="1" ht="12.75"/>
    <row r="480" s="93" customFormat="1" ht="12.75"/>
    <row r="481" s="93" customFormat="1" ht="12.75"/>
    <row r="482" s="93" customFormat="1" ht="12.75"/>
    <row r="483" s="93" customFormat="1" ht="12.75"/>
    <row r="484" s="93" customFormat="1" ht="12.75"/>
    <row r="485" s="93" customFormat="1" ht="12.75"/>
    <row r="486" s="93" customFormat="1" ht="12.75"/>
    <row r="487" s="93" customFormat="1" ht="12.75"/>
    <row r="488" s="93" customFormat="1" ht="12.75"/>
    <row r="489" s="93" customFormat="1" ht="12.75"/>
    <row r="490" s="93" customFormat="1" ht="12.75"/>
    <row r="491" s="93" customFormat="1" ht="12.75"/>
    <row r="492" s="93" customFormat="1" ht="12.75"/>
    <row r="493" s="93" customFormat="1" ht="12.75"/>
    <row r="494" s="93" customFormat="1" ht="12.75"/>
    <row r="495" s="93" customFormat="1" ht="12.75"/>
    <row r="496" s="93" customFormat="1" ht="12.75"/>
    <row r="497" s="93" customFormat="1" ht="12.75"/>
    <row r="498" s="93" customFormat="1" ht="12.75"/>
    <row r="499" s="93" customFormat="1" ht="12.75"/>
    <row r="500" s="93" customFormat="1" ht="12.75"/>
    <row r="501" s="93" customFormat="1" ht="12.75"/>
    <row r="502" s="93" customFormat="1" ht="12.75"/>
    <row r="503" s="93" customFormat="1" ht="12.75"/>
    <row r="504" s="93" customFormat="1" ht="12.75"/>
    <row r="505" s="93" customFormat="1" ht="12.75"/>
    <row r="506" s="93" customFormat="1" ht="12.75"/>
    <row r="507" s="93" customFormat="1" ht="12.75"/>
    <row r="508" s="93" customFormat="1" ht="12.75"/>
    <row r="509" s="93" customFormat="1" ht="12.75"/>
    <row r="510" s="93" customFormat="1" ht="12.75"/>
    <row r="511" s="93" customFormat="1" ht="12.75"/>
    <row r="512" s="93" customFormat="1" ht="12.75"/>
    <row r="513" s="93" customFormat="1" ht="12.75"/>
    <row r="514" s="93" customFormat="1" ht="12.75"/>
    <row r="515" s="93" customFormat="1" ht="12.75"/>
    <row r="516" s="93" customFormat="1" ht="12.75"/>
    <row r="517" s="93" customFormat="1" ht="12.75"/>
    <row r="518" s="93" customFormat="1" ht="12.75"/>
    <row r="519" s="93" customFormat="1" ht="12.75"/>
    <row r="520" s="93" customFormat="1" ht="12.75"/>
    <row r="521" s="93" customFormat="1" ht="12.75"/>
    <row r="522" s="93" customFormat="1" ht="12.75"/>
    <row r="523" s="93" customFormat="1" ht="12.75"/>
    <row r="524" s="93" customFormat="1" ht="12.75"/>
    <row r="525" s="93" customFormat="1" ht="12.75"/>
    <row r="526" s="93" customFormat="1" ht="12.75"/>
    <row r="527" s="93" customFormat="1" ht="12.75"/>
    <row r="528" s="93" customFormat="1" ht="12.75"/>
    <row r="529" s="93" customFormat="1" ht="12.75"/>
    <row r="530" s="93" customFormat="1" ht="12.75"/>
    <row r="531" s="93" customFormat="1" ht="12.75"/>
    <row r="532" s="93" customFormat="1" ht="12.75"/>
    <row r="533" s="93" customFormat="1" ht="12.75"/>
    <row r="534" s="93" customFormat="1" ht="12.75"/>
    <row r="535" s="93" customFormat="1" ht="12.75"/>
    <row r="536" s="93" customFormat="1" ht="12.75"/>
    <row r="537" s="93" customFormat="1" ht="12.75"/>
    <row r="538" s="93" customFormat="1" ht="12.75"/>
    <row r="539" s="93" customFormat="1" ht="12.75"/>
    <row r="540" s="93" customFormat="1" ht="12.75"/>
    <row r="541" s="93" customFormat="1" ht="12.75"/>
    <row r="542" s="93" customFormat="1" ht="12.75"/>
    <row r="543" s="93" customFormat="1" ht="12.75"/>
    <row r="544" s="93" customFormat="1" ht="12.75"/>
    <row r="545" s="93" customFormat="1" ht="12.75"/>
    <row r="546" s="93" customFormat="1" ht="12.75"/>
    <row r="547" s="93" customFormat="1" ht="12.75"/>
    <row r="548" s="93" customFormat="1" ht="12.75"/>
    <row r="549" s="93" customFormat="1" ht="12.75"/>
    <row r="550" s="93" customFormat="1" ht="12.75"/>
    <row r="551" s="93" customFormat="1" ht="12.75"/>
    <row r="552" s="93" customFormat="1" ht="12.75"/>
    <row r="553" s="93" customFormat="1" ht="12.75"/>
    <row r="554" s="93" customFormat="1" ht="12.75"/>
    <row r="555" s="93" customFormat="1" ht="12.75"/>
    <row r="556" s="93" customFormat="1" ht="12.75"/>
    <row r="557" s="93" customFormat="1" ht="12.75"/>
    <row r="558" s="93" customFormat="1" ht="12.75"/>
    <row r="559" s="93" customFormat="1" ht="12.75"/>
    <row r="560" s="93" customFormat="1" ht="12.75"/>
    <row r="561" s="93" customFormat="1" ht="12.75"/>
    <row r="562" s="93" customFormat="1" ht="12.75"/>
    <row r="563" s="93" customFormat="1" ht="12.75"/>
    <row r="564" s="93" customFormat="1" ht="12.75"/>
    <row r="565" s="93" customFormat="1" ht="12.75"/>
    <row r="566" s="93" customFormat="1" ht="12.75"/>
    <row r="567" s="93" customFormat="1" ht="12.75"/>
    <row r="568" s="93" customFormat="1" ht="12.75"/>
    <row r="569" s="93" customFormat="1" ht="12.75"/>
    <row r="570" s="93" customFormat="1" ht="12.75"/>
    <row r="571" s="93" customFormat="1" ht="12.75"/>
    <row r="572" s="93" customFormat="1" ht="12.75"/>
    <row r="573" s="93" customFormat="1" ht="12.75"/>
    <row r="574" s="93" customFormat="1" ht="12.75"/>
    <row r="575" s="93" customFormat="1" ht="12.75"/>
    <row r="576" s="93" customFormat="1" ht="12.75"/>
    <row r="577" s="93" customFormat="1" ht="12.75"/>
    <row r="578" s="93" customFormat="1" ht="12.75"/>
    <row r="579" s="93" customFormat="1" ht="12.75"/>
    <row r="580" s="93" customFormat="1" ht="12.75"/>
    <row r="581" s="93" customFormat="1" ht="12.75"/>
    <row r="582" s="93" customFormat="1" ht="12.75"/>
    <row r="583" s="93" customFormat="1" ht="12.75"/>
    <row r="584" s="93" customFormat="1" ht="12.75"/>
    <row r="585" s="93" customFormat="1" ht="12.75"/>
    <row r="586" s="93" customFormat="1" ht="12.75"/>
    <row r="587" s="93" customFormat="1" ht="12.75"/>
    <row r="588" s="93" customFormat="1" ht="12.75"/>
    <row r="589" s="93" customFormat="1" ht="12.75"/>
    <row r="590" s="93" customFormat="1" ht="12.75"/>
    <row r="591" s="93" customFormat="1" ht="12.75"/>
    <row r="592" s="93" customFormat="1" ht="12.75"/>
    <row r="593" s="93" customFormat="1" ht="12.75"/>
    <row r="594" s="93" customFormat="1" ht="12.75"/>
    <row r="595" s="93" customFormat="1" ht="12.75"/>
    <row r="596" s="93" customFormat="1" ht="12.75"/>
    <row r="597" s="93" customFormat="1" ht="12.75"/>
    <row r="598" s="93" customFormat="1" ht="12.75"/>
    <row r="599" s="93" customFormat="1" ht="12.75"/>
    <row r="600" s="93" customFormat="1" ht="12.75"/>
    <row r="601" s="93" customFormat="1" ht="12.75"/>
    <row r="602" s="93" customFormat="1" ht="12.75"/>
    <row r="603" s="93" customFormat="1" ht="12.75"/>
    <row r="604" s="93" customFormat="1" ht="12.75"/>
    <row r="605" s="93" customFormat="1" ht="12.75"/>
    <row r="606" s="93" customFormat="1" ht="12.75"/>
    <row r="607" s="93" customFormat="1" ht="12.75"/>
    <row r="608" s="93" customFormat="1" ht="12.75"/>
    <row r="609" s="93" customFormat="1" ht="12.75"/>
    <row r="610" s="93" customFormat="1" ht="12.75"/>
    <row r="611" s="93" customFormat="1" ht="12.75"/>
    <row r="612" s="93" customFormat="1" ht="12.75"/>
    <row r="613" s="93" customFormat="1" ht="12.75"/>
    <row r="614" s="93" customFormat="1" ht="12.75"/>
    <row r="615" s="93" customFormat="1" ht="12.75"/>
    <row r="616" s="93" customFormat="1" ht="12.75"/>
    <row r="617" s="93" customFormat="1" ht="12.75"/>
    <row r="618" s="93" customFormat="1" ht="12.75"/>
    <row r="619" s="93" customFormat="1" ht="12.75"/>
    <row r="620" s="93" customFormat="1" ht="12.75"/>
    <row r="621" s="93" customFormat="1" ht="12.75"/>
    <row r="622" s="93" customFormat="1" ht="12.75"/>
    <row r="623" s="93" customFormat="1" ht="12.75"/>
    <row r="624" s="93" customFormat="1" ht="12.75"/>
    <row r="625" s="93" customFormat="1" ht="12.75"/>
    <row r="626" s="93" customFormat="1" ht="12.75"/>
    <row r="627" s="93" customFormat="1" ht="12.75"/>
    <row r="628" s="93" customFormat="1" ht="12.75"/>
    <row r="629" s="93" customFormat="1" ht="12.75"/>
    <row r="630" s="93" customFormat="1" ht="12.75"/>
    <row r="631" s="93" customFormat="1" ht="12.75"/>
    <row r="632" s="93" customFormat="1" ht="12.75"/>
    <row r="633" s="93" customFormat="1" ht="12.75"/>
  </sheetData>
  <sheetProtection/>
  <mergeCells count="5">
    <mergeCell ref="A26:C26"/>
    <mergeCell ref="A1:D1"/>
    <mergeCell ref="A2:D2"/>
    <mergeCell ref="A3:D3"/>
    <mergeCell ref="C4:D4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I26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3" width="15.57421875" style="0" customWidth="1"/>
    <col min="4" max="4" width="2.57421875" style="0" customWidth="1"/>
    <col min="5" max="5" width="12.00390625" style="0" bestFit="1" customWidth="1"/>
    <col min="6" max="6" width="13.00390625" style="0" customWidth="1"/>
  </cols>
  <sheetData>
    <row r="1" spans="1:4" ht="20.25" customHeight="1">
      <c r="A1" s="968" t="s">
        <v>57</v>
      </c>
      <c r="B1" s="968"/>
      <c r="C1" s="968"/>
      <c r="D1" s="968"/>
    </row>
    <row r="2" spans="1:4" ht="12.75">
      <c r="A2" s="968" t="s">
        <v>58</v>
      </c>
      <c r="B2" s="968"/>
      <c r="C2" s="968"/>
      <c r="D2" s="968"/>
    </row>
    <row r="3" spans="1:4" ht="12.75">
      <c r="A3" s="968" t="s">
        <v>62</v>
      </c>
      <c r="B3" s="968"/>
      <c r="C3" s="968"/>
      <c r="D3" s="968"/>
    </row>
    <row r="4" spans="1:4" ht="13.5" thickBot="1">
      <c r="A4" s="41"/>
      <c r="B4" s="41"/>
      <c r="C4" s="975" t="s">
        <v>10</v>
      </c>
      <c r="D4" s="975"/>
    </row>
    <row r="5" spans="1:3" ht="45.75" customHeight="1" thickTop="1">
      <c r="A5" s="42" t="s">
        <v>52</v>
      </c>
      <c r="B5" s="42" t="s">
        <v>131</v>
      </c>
      <c r="C5" s="42" t="s">
        <v>126</v>
      </c>
    </row>
    <row r="6" spans="1:3" ht="12.75">
      <c r="A6" s="38"/>
      <c r="B6" s="43" t="s">
        <v>35</v>
      </c>
      <c r="C6" s="43" t="s">
        <v>56</v>
      </c>
    </row>
    <row r="7" spans="1:9" s="93" customFormat="1" ht="13.5" customHeight="1">
      <c r="A7" s="89" t="s">
        <v>14</v>
      </c>
      <c r="B7" s="583">
        <v>17.124294000000003</v>
      </c>
      <c r="C7" s="120">
        <v>31178.953167027194</v>
      </c>
      <c r="D7"/>
      <c r="E7" s="222"/>
      <c r="F7" s="222"/>
      <c r="H7" s="471"/>
      <c r="I7" s="471"/>
    </row>
    <row r="8" spans="1:9" s="93" customFormat="1" ht="13.5" customHeight="1">
      <c r="A8" s="89" t="s">
        <v>15</v>
      </c>
      <c r="B8" s="583">
        <v>5.772123</v>
      </c>
      <c r="C8" s="120">
        <v>10509.5575146818</v>
      </c>
      <c r="D8"/>
      <c r="E8" s="222"/>
      <c r="F8" s="222"/>
      <c r="H8" s="471"/>
      <c r="I8" s="471"/>
    </row>
    <row r="9" spans="1:9" s="93" customFormat="1" ht="13.5" customHeight="1">
      <c r="A9" s="89" t="s">
        <v>16</v>
      </c>
      <c r="B9" s="583">
        <v>18.947731</v>
      </c>
      <c r="C9" s="120">
        <v>34498.96488990608</v>
      </c>
      <c r="D9"/>
      <c r="E9" s="222"/>
      <c r="F9" s="222"/>
      <c r="H9" s="471"/>
      <c r="I9" s="471"/>
    </row>
    <row r="10" spans="1:9" s="93" customFormat="1" ht="13.5" customHeight="1">
      <c r="A10" s="89" t="s">
        <v>17</v>
      </c>
      <c r="B10" s="583">
        <v>2.614398</v>
      </c>
      <c r="C10" s="120">
        <v>4760.149107576029</v>
      </c>
      <c r="D10"/>
      <c r="E10" s="222"/>
      <c r="F10" s="222"/>
      <c r="H10" s="471"/>
      <c r="I10" s="471"/>
    </row>
    <row r="11" spans="1:9" s="93" customFormat="1" ht="13.5" customHeight="1">
      <c r="A11" s="89" t="s">
        <v>18</v>
      </c>
      <c r="B11" s="583">
        <v>1.403497</v>
      </c>
      <c r="C11" s="120">
        <v>2555.4085460727993</v>
      </c>
      <c r="D11"/>
      <c r="E11" s="222"/>
      <c r="F11" s="222"/>
      <c r="H11" s="471"/>
      <c r="I11" s="471"/>
    </row>
    <row r="12" spans="1:9" s="93" customFormat="1" ht="13.5" customHeight="1">
      <c r="A12" s="89" t="s">
        <v>19</v>
      </c>
      <c r="B12" s="583">
        <v>0.6868759999999999</v>
      </c>
      <c r="C12" s="120">
        <v>1250.6252599701315</v>
      </c>
      <c r="D12"/>
      <c r="E12" s="222"/>
      <c r="F12" s="222"/>
      <c r="H12" s="471"/>
      <c r="I12" s="471"/>
    </row>
    <row r="13" spans="1:9" s="93" customFormat="1" ht="13.5" customHeight="1">
      <c r="A13" s="89" t="s">
        <v>20</v>
      </c>
      <c r="B13" s="583">
        <v>3.2356700000000003</v>
      </c>
      <c r="C13" s="120">
        <v>5891.326287317589</v>
      </c>
      <c r="D13"/>
      <c r="E13" s="222"/>
      <c r="F13" s="222"/>
      <c r="H13" s="471"/>
      <c r="I13" s="471"/>
    </row>
    <row r="14" spans="1:9" s="93" customFormat="1" ht="13.5" customHeight="1">
      <c r="A14" s="89" t="s">
        <v>21</v>
      </c>
      <c r="B14" s="583">
        <v>10.882568</v>
      </c>
      <c r="C14" s="120">
        <v>19814.368873192012</v>
      </c>
      <c r="D14"/>
      <c r="E14" s="222"/>
      <c r="F14" s="222"/>
      <c r="H14" s="471"/>
      <c r="I14" s="471"/>
    </row>
    <row r="15" spans="1:9" s="93" customFormat="1" ht="13.5" customHeight="1">
      <c r="A15" s="89" t="s">
        <v>22</v>
      </c>
      <c r="B15" s="583">
        <v>3.367092</v>
      </c>
      <c r="C15" s="120">
        <v>6130.612086960893</v>
      </c>
      <c r="D15"/>
      <c r="E15" s="222"/>
      <c r="F15" s="222"/>
      <c r="H15" s="471"/>
      <c r="I15" s="471"/>
    </row>
    <row r="16" spans="1:9" s="93" customFormat="1" ht="13.5" customHeight="1">
      <c r="A16" s="89" t="s">
        <v>23</v>
      </c>
      <c r="B16" s="583">
        <v>4.5635259999999995</v>
      </c>
      <c r="C16" s="120">
        <v>8309.011947033314</v>
      </c>
      <c r="D16"/>
      <c r="E16" s="222"/>
      <c r="F16" s="222"/>
      <c r="H16" s="471"/>
      <c r="I16" s="471"/>
    </row>
    <row r="17" spans="1:9" s="93" customFormat="1" ht="13.5" customHeight="1">
      <c r="A17" s="89" t="s">
        <v>24</v>
      </c>
      <c r="B17" s="583">
        <v>4.355033</v>
      </c>
      <c r="C17" s="120">
        <v>7929.399597312328</v>
      </c>
      <c r="D17"/>
      <c r="E17" s="222"/>
      <c r="F17" s="222"/>
      <c r="H17" s="471"/>
      <c r="I17" s="471"/>
    </row>
    <row r="18" spans="1:9" s="93" customFormat="1" ht="13.5" customHeight="1">
      <c r="A18" s="89" t="s">
        <v>25</v>
      </c>
      <c r="B18" s="583">
        <v>2.064832</v>
      </c>
      <c r="C18" s="120">
        <v>3759.5301871002143</v>
      </c>
      <c r="D18"/>
      <c r="E18" s="222"/>
      <c r="F18" s="222"/>
      <c r="H18" s="471"/>
      <c r="I18" s="471"/>
    </row>
    <row r="19" spans="1:9" s="93" customFormat="1" ht="13.5" customHeight="1">
      <c r="A19" s="89" t="s">
        <v>26</v>
      </c>
      <c r="B19" s="583">
        <v>2.813658</v>
      </c>
      <c r="C19" s="120">
        <v>5122.95052923241</v>
      </c>
      <c r="D19"/>
      <c r="E19" s="222"/>
      <c r="F19" s="222"/>
      <c r="H19" s="471"/>
      <c r="I19" s="471"/>
    </row>
    <row r="20" spans="1:9" s="93" customFormat="1" ht="13.5" customHeight="1">
      <c r="A20" s="89" t="s">
        <v>27</v>
      </c>
      <c r="B20" s="583">
        <v>16.039973</v>
      </c>
      <c r="C20" s="120">
        <v>29204.6823633944</v>
      </c>
      <c r="D20"/>
      <c r="E20" s="222"/>
      <c r="F20" s="222"/>
      <c r="H20" s="471"/>
      <c r="I20" s="471"/>
    </row>
    <row r="21" spans="1:9" s="93" customFormat="1" ht="13.5" customHeight="1">
      <c r="A21" s="89" t="s">
        <v>28</v>
      </c>
      <c r="B21" s="583">
        <v>6.128729</v>
      </c>
      <c r="C21" s="120">
        <v>11158.8456998228</v>
      </c>
      <c r="D21"/>
      <c r="E21" s="222"/>
      <c r="F21" s="222"/>
      <c r="H21" s="471"/>
      <c r="I21" s="471"/>
    </row>
    <row r="22" spans="1:9" s="93" customFormat="1" ht="21" customHeight="1" thickBot="1">
      <c r="A22" s="44" t="s">
        <v>13</v>
      </c>
      <c r="B22" s="398">
        <f>SUM(B7:B21)</f>
        <v>100</v>
      </c>
      <c r="C22" s="118">
        <f>SUM(C7:C21)</f>
        <v>182074.38605659993</v>
      </c>
      <c r="D22"/>
      <c r="F22" s="102"/>
      <c r="H22" s="471"/>
      <c r="I22" s="471"/>
    </row>
    <row r="23" spans="1:9" s="93" customFormat="1" ht="5.25" customHeight="1" thickTop="1">
      <c r="A23" s="122"/>
      <c r="B23" s="129"/>
      <c r="C23" s="130"/>
      <c r="D23"/>
      <c r="H23" s="471"/>
      <c r="I23" s="471"/>
    </row>
    <row r="24" spans="1:9" s="93" customFormat="1" ht="14.25" customHeight="1">
      <c r="A24" s="131" t="s">
        <v>151</v>
      </c>
      <c r="C24" s="159">
        <v>313921.35527</v>
      </c>
      <c r="E24" s="227"/>
      <c r="H24" s="471"/>
      <c r="I24" s="471"/>
    </row>
    <row r="25" spans="1:9" s="93" customFormat="1" ht="14.25" customHeight="1">
      <c r="A25" s="108" t="s">
        <v>178</v>
      </c>
      <c r="C25" s="159">
        <v>182074.3860566</v>
      </c>
      <c r="D25" s="48" t="s">
        <v>125</v>
      </c>
      <c r="E25" s="227"/>
      <c r="H25" s="471"/>
      <c r="I25" s="471"/>
    </row>
    <row r="26" spans="1:3" s="93" customFormat="1" ht="14.25" customHeight="1">
      <c r="A26" s="976" t="s">
        <v>480</v>
      </c>
      <c r="B26" s="976"/>
      <c r="C26" s="976"/>
    </row>
    <row r="27" s="93" customFormat="1" ht="12.75"/>
    <row r="28" s="93" customFormat="1" ht="12.75"/>
    <row r="29" s="93" customFormat="1" ht="12.75"/>
    <row r="30" s="93" customFormat="1" ht="12.75"/>
    <row r="31" s="93" customFormat="1" ht="12.75"/>
    <row r="32" s="93" customFormat="1" ht="12.75"/>
    <row r="33" s="93" customFormat="1" ht="12.75"/>
    <row r="34" s="93" customFormat="1" ht="12.75"/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  <row r="150" s="93" customFormat="1" ht="12.75"/>
    <row r="151" s="93" customFormat="1" ht="12.75"/>
    <row r="152" s="93" customFormat="1" ht="12.75"/>
    <row r="153" s="93" customFormat="1" ht="12.75"/>
    <row r="154" s="93" customFormat="1" ht="12.75"/>
    <row r="155" s="93" customFormat="1" ht="12.75"/>
    <row r="156" s="93" customFormat="1" ht="12.75"/>
    <row r="157" s="93" customFormat="1" ht="12.75"/>
    <row r="158" s="93" customFormat="1" ht="12.75"/>
    <row r="159" s="93" customFormat="1" ht="12.75"/>
    <row r="160" s="93" customFormat="1" ht="12.75"/>
    <row r="161" s="93" customFormat="1" ht="12.75"/>
    <row r="162" s="93" customFormat="1" ht="12.75"/>
    <row r="163" s="93" customFormat="1" ht="12.75"/>
    <row r="164" s="93" customFormat="1" ht="12.75"/>
    <row r="165" s="93" customFormat="1" ht="12.75"/>
    <row r="166" s="93" customFormat="1" ht="12.75"/>
    <row r="167" s="93" customFormat="1" ht="12.75"/>
    <row r="168" s="93" customFormat="1" ht="12.75"/>
    <row r="169" s="93" customFormat="1" ht="12.75"/>
    <row r="170" s="93" customFormat="1" ht="12.75"/>
    <row r="171" s="93" customFormat="1" ht="12.75"/>
    <row r="172" s="93" customFormat="1" ht="12.75"/>
    <row r="173" s="93" customFormat="1" ht="12.75"/>
    <row r="174" s="93" customFormat="1" ht="12.75"/>
    <row r="175" s="93" customFormat="1" ht="12.75"/>
    <row r="176" s="93" customFormat="1" ht="12.75"/>
    <row r="177" s="93" customFormat="1" ht="12.75"/>
    <row r="178" s="93" customFormat="1" ht="12.75"/>
    <row r="179" s="93" customFormat="1" ht="12.75"/>
    <row r="180" s="93" customFormat="1" ht="12.75"/>
    <row r="181" s="93" customFormat="1" ht="12.75"/>
    <row r="182" s="93" customFormat="1" ht="12.75"/>
    <row r="183" s="93" customFormat="1" ht="12.75"/>
    <row r="184" s="93" customFormat="1" ht="12.75"/>
    <row r="185" s="93" customFormat="1" ht="12.75"/>
    <row r="186" s="93" customFormat="1" ht="12.75"/>
    <row r="187" s="93" customFormat="1" ht="12.75"/>
    <row r="188" s="93" customFormat="1" ht="12.75"/>
    <row r="189" s="93" customFormat="1" ht="12.75"/>
    <row r="190" s="93" customFormat="1" ht="12.75"/>
    <row r="191" s="93" customFormat="1" ht="12.75"/>
    <row r="192" s="93" customFormat="1" ht="12.75"/>
    <row r="193" s="93" customFormat="1" ht="12.75"/>
    <row r="194" s="93" customFormat="1" ht="12.75"/>
    <row r="195" s="93" customFormat="1" ht="12.75"/>
    <row r="196" s="93" customFormat="1" ht="12.75"/>
    <row r="197" s="93" customFormat="1" ht="12.75"/>
    <row r="198" s="93" customFormat="1" ht="12.75"/>
    <row r="199" s="93" customFormat="1" ht="12.75"/>
    <row r="200" s="93" customFormat="1" ht="12.75"/>
    <row r="201" s="93" customFormat="1" ht="12.75"/>
    <row r="202" s="93" customFormat="1" ht="12.75"/>
    <row r="203" s="93" customFormat="1" ht="12.75"/>
    <row r="204" s="93" customFormat="1" ht="12.75"/>
    <row r="205" s="93" customFormat="1" ht="12.75"/>
    <row r="206" s="93" customFormat="1" ht="12.75"/>
    <row r="207" s="93" customFormat="1" ht="12.75"/>
    <row r="208" s="93" customFormat="1" ht="12.75"/>
    <row r="209" s="93" customFormat="1" ht="12.75"/>
    <row r="210" s="93" customFormat="1" ht="12.75"/>
    <row r="211" s="93" customFormat="1" ht="12.75"/>
    <row r="212" s="93" customFormat="1" ht="12.75"/>
    <row r="213" s="93" customFormat="1" ht="12.75"/>
    <row r="214" s="93" customFormat="1" ht="12.75"/>
    <row r="215" s="93" customFormat="1" ht="12.75"/>
    <row r="216" s="93" customFormat="1" ht="12.75"/>
    <row r="217" s="93" customFormat="1" ht="12.75"/>
    <row r="218" s="93" customFormat="1" ht="12.75"/>
    <row r="219" s="93" customFormat="1" ht="12.75"/>
    <row r="220" s="93" customFormat="1" ht="12.75"/>
    <row r="221" s="93" customFormat="1" ht="12.75"/>
    <row r="222" s="93" customFormat="1" ht="12.75"/>
    <row r="223" s="93" customFormat="1" ht="12.75"/>
    <row r="224" s="93" customFormat="1" ht="12.75"/>
    <row r="225" s="93" customFormat="1" ht="12.75"/>
    <row r="226" s="93" customFormat="1" ht="12.75"/>
    <row r="227" s="93" customFormat="1" ht="12.75"/>
    <row r="228" s="93" customFormat="1" ht="12.75"/>
    <row r="229" s="93" customFormat="1" ht="12.75"/>
    <row r="230" s="93" customFormat="1" ht="12.75"/>
    <row r="231" s="93" customFormat="1" ht="12.75"/>
    <row r="232" s="93" customFormat="1" ht="12.75"/>
    <row r="233" s="93" customFormat="1" ht="12.75"/>
    <row r="234" s="93" customFormat="1" ht="12.75"/>
    <row r="235" s="93" customFormat="1" ht="12.75"/>
    <row r="236" s="93" customFormat="1" ht="12.75"/>
    <row r="237" s="93" customFormat="1" ht="12.75"/>
    <row r="238" s="93" customFormat="1" ht="12.75"/>
    <row r="239" s="93" customFormat="1" ht="12.75"/>
    <row r="240" s="93" customFormat="1" ht="12.75"/>
    <row r="241" s="93" customFormat="1" ht="12.75"/>
    <row r="242" s="93" customFormat="1" ht="12.75"/>
    <row r="243" s="93" customFormat="1" ht="12.75"/>
    <row r="244" s="93" customFormat="1" ht="12.75"/>
    <row r="245" s="93" customFormat="1" ht="12.75"/>
    <row r="246" s="93" customFormat="1" ht="12.75"/>
    <row r="247" s="93" customFormat="1" ht="12.75"/>
    <row r="248" s="93" customFormat="1" ht="12.75"/>
    <row r="249" s="93" customFormat="1" ht="12.75"/>
    <row r="250" s="93" customFormat="1" ht="12.75"/>
    <row r="251" s="93" customFormat="1" ht="12.75"/>
    <row r="252" s="93" customFormat="1" ht="12.75"/>
    <row r="253" s="93" customFormat="1" ht="12.75"/>
    <row r="254" s="93" customFormat="1" ht="12.75"/>
    <row r="255" s="93" customFormat="1" ht="12.75"/>
    <row r="256" s="93" customFormat="1" ht="12.75"/>
    <row r="257" s="93" customFormat="1" ht="12.75"/>
    <row r="258" s="93" customFormat="1" ht="12.75"/>
    <row r="259" s="93" customFormat="1" ht="12.75"/>
    <row r="260" s="93" customFormat="1" ht="12.75"/>
    <row r="261" s="93" customFormat="1" ht="12.75"/>
    <row r="262" s="93" customFormat="1" ht="12.75"/>
    <row r="263" s="93" customFormat="1" ht="12.75"/>
    <row r="264" s="93" customFormat="1" ht="12.75"/>
    <row r="265" s="93" customFormat="1" ht="12.75"/>
    <row r="266" s="93" customFormat="1" ht="12.75"/>
    <row r="267" s="93" customFormat="1" ht="12.75"/>
    <row r="268" s="93" customFormat="1" ht="12.75"/>
    <row r="269" s="93" customFormat="1" ht="12.75"/>
    <row r="270" s="93" customFormat="1" ht="12.75"/>
    <row r="271" s="93" customFormat="1" ht="12.75"/>
    <row r="272" s="93" customFormat="1" ht="12.75"/>
    <row r="273" s="93" customFormat="1" ht="12.75"/>
    <row r="274" s="93" customFormat="1" ht="12.75"/>
    <row r="275" s="93" customFormat="1" ht="12.75"/>
    <row r="276" s="93" customFormat="1" ht="12.75"/>
    <row r="277" s="93" customFormat="1" ht="12.75"/>
    <row r="278" s="93" customFormat="1" ht="12.75"/>
    <row r="279" s="93" customFormat="1" ht="12.75"/>
    <row r="280" s="93" customFormat="1" ht="12.75"/>
    <row r="281" s="93" customFormat="1" ht="12.75"/>
    <row r="282" s="93" customFormat="1" ht="12.75"/>
    <row r="283" s="93" customFormat="1" ht="12.75"/>
    <row r="284" s="93" customFormat="1" ht="12.75"/>
    <row r="285" s="93" customFormat="1" ht="12.75"/>
    <row r="286" s="93" customFormat="1" ht="12.75"/>
    <row r="287" s="93" customFormat="1" ht="12.75"/>
    <row r="288" s="93" customFormat="1" ht="12.75"/>
    <row r="289" s="93" customFormat="1" ht="12.75"/>
    <row r="290" s="93" customFormat="1" ht="12.75"/>
    <row r="291" s="93" customFormat="1" ht="12.75"/>
    <row r="292" s="93" customFormat="1" ht="12.75"/>
    <row r="293" s="93" customFormat="1" ht="12.75"/>
    <row r="294" s="93" customFormat="1" ht="12.75"/>
    <row r="295" s="93" customFormat="1" ht="12.75"/>
    <row r="296" s="93" customFormat="1" ht="12.75"/>
    <row r="297" s="93" customFormat="1" ht="12.75"/>
    <row r="298" s="93" customFormat="1" ht="12.75"/>
    <row r="299" s="93" customFormat="1" ht="12.75"/>
    <row r="300" s="93" customFormat="1" ht="12.75"/>
    <row r="301" s="93" customFormat="1" ht="12.75"/>
    <row r="302" s="93" customFormat="1" ht="12.75"/>
    <row r="303" s="93" customFormat="1" ht="12.75"/>
    <row r="304" s="93" customFormat="1" ht="12.75"/>
    <row r="305" s="93" customFormat="1" ht="12.75"/>
    <row r="306" s="93" customFormat="1" ht="12.75"/>
    <row r="307" s="93" customFormat="1" ht="12.75"/>
    <row r="308" s="93" customFormat="1" ht="12.75"/>
    <row r="309" s="93" customFormat="1" ht="12.75"/>
    <row r="310" s="93" customFormat="1" ht="12.75"/>
    <row r="311" s="93" customFormat="1" ht="12.75"/>
    <row r="312" s="93" customFormat="1" ht="12.75"/>
    <row r="313" s="93" customFormat="1" ht="12.75"/>
    <row r="314" s="93" customFormat="1" ht="12.75"/>
    <row r="315" s="93" customFormat="1" ht="12.75"/>
    <row r="316" s="93" customFormat="1" ht="12.75"/>
    <row r="317" s="93" customFormat="1" ht="12.75"/>
    <row r="318" s="93" customFormat="1" ht="12.75"/>
    <row r="319" s="93" customFormat="1" ht="12.75"/>
    <row r="320" s="93" customFormat="1" ht="12.75"/>
    <row r="321" s="93" customFormat="1" ht="12.75"/>
    <row r="322" s="93" customFormat="1" ht="12.75"/>
    <row r="323" s="93" customFormat="1" ht="12.75"/>
    <row r="324" s="93" customFormat="1" ht="12.75"/>
    <row r="325" s="93" customFormat="1" ht="12.75"/>
    <row r="326" s="93" customFormat="1" ht="12.75"/>
    <row r="327" s="93" customFormat="1" ht="12.75"/>
    <row r="328" s="93" customFormat="1" ht="12.75"/>
    <row r="329" s="93" customFormat="1" ht="12.75"/>
    <row r="330" s="93" customFormat="1" ht="12.75"/>
    <row r="331" s="93" customFormat="1" ht="12.75"/>
    <row r="332" s="93" customFormat="1" ht="12.75"/>
    <row r="333" s="93" customFormat="1" ht="12.75"/>
    <row r="334" s="93" customFormat="1" ht="12.75"/>
    <row r="335" s="93" customFormat="1" ht="12.75"/>
    <row r="336" s="93" customFormat="1" ht="12.75"/>
    <row r="337" s="93" customFormat="1" ht="12.75"/>
    <row r="338" s="93" customFormat="1" ht="12.75"/>
    <row r="339" s="93" customFormat="1" ht="12.75"/>
    <row r="340" s="93" customFormat="1" ht="12.75"/>
    <row r="341" s="93" customFormat="1" ht="12.75"/>
    <row r="342" s="93" customFormat="1" ht="12.75"/>
    <row r="343" s="93" customFormat="1" ht="12.75"/>
    <row r="344" s="93" customFormat="1" ht="12.75"/>
    <row r="345" s="93" customFormat="1" ht="12.75"/>
    <row r="346" s="93" customFormat="1" ht="12.75"/>
    <row r="347" s="93" customFormat="1" ht="12.75"/>
    <row r="348" s="93" customFormat="1" ht="12.75"/>
    <row r="349" s="93" customFormat="1" ht="12.75"/>
    <row r="350" s="93" customFormat="1" ht="12.75"/>
    <row r="351" s="93" customFormat="1" ht="12.75"/>
    <row r="352" s="93" customFormat="1" ht="12.75"/>
    <row r="353" s="93" customFormat="1" ht="12.75"/>
    <row r="354" s="93" customFormat="1" ht="12.75"/>
    <row r="355" s="93" customFormat="1" ht="12.75"/>
    <row r="356" s="93" customFormat="1" ht="12.75"/>
    <row r="357" s="93" customFormat="1" ht="12.75"/>
    <row r="358" s="93" customFormat="1" ht="12.75"/>
    <row r="359" s="93" customFormat="1" ht="12.75"/>
    <row r="360" s="93" customFormat="1" ht="12.75"/>
    <row r="361" s="93" customFormat="1" ht="12.75"/>
    <row r="362" s="93" customFormat="1" ht="12.75"/>
    <row r="363" s="93" customFormat="1" ht="12.75"/>
    <row r="364" s="93" customFormat="1" ht="12.75"/>
    <row r="365" s="93" customFormat="1" ht="12.75"/>
    <row r="366" s="93" customFormat="1" ht="12.75"/>
    <row r="367" s="93" customFormat="1" ht="12.75"/>
    <row r="368" s="93" customFormat="1" ht="12.75"/>
    <row r="369" s="93" customFormat="1" ht="12.75"/>
    <row r="370" s="93" customFormat="1" ht="12.75"/>
    <row r="371" s="93" customFormat="1" ht="12.75"/>
    <row r="372" s="93" customFormat="1" ht="12.75"/>
    <row r="373" s="93" customFormat="1" ht="12.75"/>
    <row r="374" s="93" customFormat="1" ht="12.75"/>
    <row r="375" s="93" customFormat="1" ht="12.75"/>
    <row r="376" s="93" customFormat="1" ht="12.75"/>
    <row r="377" s="93" customFormat="1" ht="12.75"/>
    <row r="378" s="93" customFormat="1" ht="12.75"/>
    <row r="379" s="93" customFormat="1" ht="12.75"/>
    <row r="380" s="93" customFormat="1" ht="12.75"/>
    <row r="381" s="93" customFormat="1" ht="12.75"/>
    <row r="382" s="93" customFormat="1" ht="12.75"/>
    <row r="383" s="93" customFormat="1" ht="12.75"/>
    <row r="384" s="93" customFormat="1" ht="12.75"/>
    <row r="385" s="93" customFormat="1" ht="12.75"/>
    <row r="386" s="93" customFormat="1" ht="12.75"/>
    <row r="387" s="93" customFormat="1" ht="12.75"/>
    <row r="388" s="93" customFormat="1" ht="12.75"/>
    <row r="389" s="93" customFormat="1" ht="12.75"/>
    <row r="390" s="93" customFormat="1" ht="12.75"/>
    <row r="391" s="93" customFormat="1" ht="12.75"/>
    <row r="392" s="93" customFormat="1" ht="12.75"/>
    <row r="393" s="93" customFormat="1" ht="12.75"/>
    <row r="394" s="93" customFormat="1" ht="12.75"/>
    <row r="395" s="93" customFormat="1" ht="12.75"/>
    <row r="396" s="93" customFormat="1" ht="12.75"/>
    <row r="397" s="93" customFormat="1" ht="12.75"/>
    <row r="398" s="93" customFormat="1" ht="12.75"/>
    <row r="399" s="93" customFormat="1" ht="12.75"/>
    <row r="400" s="93" customFormat="1" ht="12.75"/>
    <row r="401" s="93" customFormat="1" ht="12.75"/>
    <row r="402" s="93" customFormat="1" ht="12.75"/>
    <row r="403" s="93" customFormat="1" ht="12.75"/>
    <row r="404" s="93" customFormat="1" ht="12.75"/>
    <row r="405" s="93" customFormat="1" ht="12.75"/>
    <row r="406" s="93" customFormat="1" ht="12.75"/>
    <row r="407" s="93" customFormat="1" ht="12.75"/>
    <row r="408" s="93" customFormat="1" ht="12.75"/>
    <row r="409" s="93" customFormat="1" ht="12.75"/>
    <row r="410" s="93" customFormat="1" ht="12.75"/>
    <row r="411" s="93" customFormat="1" ht="12.75"/>
    <row r="412" s="93" customFormat="1" ht="12.75"/>
    <row r="413" s="93" customFormat="1" ht="12.75"/>
    <row r="414" s="93" customFormat="1" ht="12.75"/>
    <row r="415" s="93" customFormat="1" ht="12.75"/>
    <row r="416" s="93" customFormat="1" ht="12.75"/>
    <row r="417" s="93" customFormat="1" ht="12.75"/>
    <row r="418" s="93" customFormat="1" ht="12.75"/>
    <row r="419" s="93" customFormat="1" ht="12.75"/>
    <row r="420" s="93" customFormat="1" ht="12.75"/>
    <row r="421" s="93" customFormat="1" ht="12.75"/>
    <row r="422" s="93" customFormat="1" ht="12.75"/>
    <row r="423" s="93" customFormat="1" ht="12.75"/>
    <row r="424" s="93" customFormat="1" ht="12.75"/>
    <row r="425" s="93" customFormat="1" ht="12.75"/>
    <row r="426" s="93" customFormat="1" ht="12.75"/>
    <row r="427" s="93" customFormat="1" ht="12.75"/>
    <row r="428" s="93" customFormat="1" ht="12.75"/>
    <row r="429" s="93" customFormat="1" ht="12.75"/>
    <row r="430" s="93" customFormat="1" ht="12.75"/>
    <row r="431" s="93" customFormat="1" ht="12.75"/>
    <row r="432" s="93" customFormat="1" ht="12.75"/>
    <row r="433" s="93" customFormat="1" ht="12.75"/>
    <row r="434" s="93" customFormat="1" ht="12.75"/>
    <row r="435" s="93" customFormat="1" ht="12.75"/>
    <row r="436" s="93" customFormat="1" ht="12.75"/>
    <row r="437" s="93" customFormat="1" ht="12.75"/>
    <row r="438" s="93" customFormat="1" ht="12.75"/>
    <row r="439" s="93" customFormat="1" ht="12.75"/>
    <row r="440" s="93" customFormat="1" ht="12.75"/>
    <row r="441" s="93" customFormat="1" ht="12.75"/>
    <row r="442" s="93" customFormat="1" ht="12.75"/>
    <row r="443" s="93" customFormat="1" ht="12.75"/>
    <row r="444" s="93" customFormat="1" ht="12.75"/>
    <row r="445" s="93" customFormat="1" ht="12.75"/>
    <row r="446" s="93" customFormat="1" ht="12.75"/>
    <row r="447" s="93" customFormat="1" ht="12.75"/>
    <row r="448" s="93" customFormat="1" ht="12.75"/>
    <row r="449" s="93" customFormat="1" ht="12.75"/>
    <row r="450" s="93" customFormat="1" ht="12.75"/>
    <row r="451" s="93" customFormat="1" ht="12.75"/>
    <row r="452" s="93" customFormat="1" ht="12.75"/>
    <row r="453" s="93" customFormat="1" ht="12.75"/>
    <row r="454" s="93" customFormat="1" ht="12.75"/>
    <row r="455" s="93" customFormat="1" ht="12.75"/>
    <row r="456" s="93" customFormat="1" ht="12.75"/>
    <row r="457" s="93" customFormat="1" ht="12.75"/>
    <row r="458" s="93" customFormat="1" ht="12.75"/>
    <row r="459" s="93" customFormat="1" ht="12.75"/>
    <row r="460" s="93" customFormat="1" ht="12.75"/>
    <row r="461" s="93" customFormat="1" ht="12.75"/>
    <row r="462" s="93" customFormat="1" ht="12.75"/>
    <row r="463" s="93" customFormat="1" ht="12.75"/>
    <row r="464" s="93" customFormat="1" ht="12.75"/>
    <row r="465" s="93" customFormat="1" ht="12.75"/>
    <row r="466" s="93" customFormat="1" ht="12.75"/>
    <row r="467" s="93" customFormat="1" ht="12.75"/>
    <row r="468" s="93" customFormat="1" ht="12.75"/>
    <row r="469" s="93" customFormat="1" ht="12.75"/>
    <row r="470" s="93" customFormat="1" ht="12.75"/>
    <row r="471" s="93" customFormat="1" ht="12.75"/>
    <row r="472" s="93" customFormat="1" ht="12.75"/>
    <row r="473" s="93" customFormat="1" ht="12.75"/>
    <row r="474" s="93" customFormat="1" ht="12.75"/>
    <row r="475" s="93" customFormat="1" ht="12.75"/>
    <row r="476" s="93" customFormat="1" ht="12.75"/>
    <row r="477" s="93" customFormat="1" ht="12.75"/>
    <row r="478" s="93" customFormat="1" ht="12.75"/>
    <row r="479" s="93" customFormat="1" ht="12.75"/>
    <row r="480" s="93" customFormat="1" ht="12.75"/>
    <row r="481" s="93" customFormat="1" ht="12.75"/>
    <row r="482" s="93" customFormat="1" ht="12.75"/>
    <row r="483" s="93" customFormat="1" ht="12.75"/>
    <row r="484" s="93" customFormat="1" ht="12.75"/>
    <row r="485" s="93" customFormat="1" ht="12.75"/>
    <row r="486" s="93" customFormat="1" ht="12.75"/>
    <row r="487" s="93" customFormat="1" ht="12.75"/>
    <row r="488" s="93" customFormat="1" ht="12.75"/>
    <row r="489" s="93" customFormat="1" ht="12.75"/>
    <row r="490" s="93" customFormat="1" ht="12.75"/>
    <row r="491" s="93" customFormat="1" ht="12.75"/>
    <row r="492" s="93" customFormat="1" ht="12.75"/>
    <row r="493" s="93" customFormat="1" ht="12.75"/>
    <row r="494" s="93" customFormat="1" ht="12.75"/>
    <row r="495" s="93" customFormat="1" ht="12.75"/>
    <row r="496" s="93" customFormat="1" ht="12.75"/>
    <row r="497" s="93" customFormat="1" ht="12.75"/>
  </sheetData>
  <sheetProtection/>
  <mergeCells count="5">
    <mergeCell ref="A26:C26"/>
    <mergeCell ref="A1:D1"/>
    <mergeCell ref="A2:D2"/>
    <mergeCell ref="C4:D4"/>
    <mergeCell ref="A3:D3"/>
  </mergeCells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9" r:id="rId1"/>
  <ignoredErrors>
    <ignoredError sqref="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Las_Haciendas_Autonómicas_en_cifras_2017Anexos</dc:title>
  <dc:subject/>
  <dc:creator>MFRODRIGUEZ</dc:creator>
  <cp:keywords/>
  <dc:description/>
  <cp:lastModifiedBy>López González, Gorka</cp:lastModifiedBy>
  <cp:lastPrinted>2019-12-27T13:16:13Z</cp:lastPrinted>
  <dcterms:created xsi:type="dcterms:W3CDTF">2007-03-15T12:56:45Z</dcterms:created>
  <dcterms:modified xsi:type="dcterms:W3CDTF">2019-12-30T07:49:31Z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FechaIn">
    <vt:lpwstr>2020-01-08T00:00:00Z</vt:lpwstr>
  </property>
  <property fmtid="{D5CDD505-2E9C-101B-9397-08002B2CF9AE}" pid="5" name="ContentType">
    <vt:lpwstr>0x0101003CD58CDD608044B4830326AB27386A3A002601B120FC241F43BCFA0041FC12CCBA</vt:lpwstr>
  </property>
  <property fmtid="{D5CDD505-2E9C-101B-9397-08002B2CF9AE}" pid="6" name="MinhacCategoriasPorOrganigra">
    <vt:lpwstr>117;#;#123;#;#46;#;#61;#</vt:lpwstr>
  </property>
  <property fmtid="{D5CDD505-2E9C-101B-9397-08002B2CF9AE}" pid="7" name="MinhacCategoriasGener">
    <vt:lpwstr>177;#;#209;#</vt:lpwstr>
  </property>
  <property fmtid="{D5CDD505-2E9C-101B-9397-08002B2CF9AE}" pid="8" name="MinPortalIdiomaDocument">
    <vt:lpwstr>Español</vt:lpwstr>
  </property>
  <property fmtid="{D5CDD505-2E9C-101B-9397-08002B2CF9AE}" pid="9" name="MinhacPriorid">
    <vt:lpwstr/>
  </property>
  <property fmtid="{D5CDD505-2E9C-101B-9397-08002B2CF9AE}" pid="10" name="MinhacNumNor">
    <vt:lpwstr/>
  </property>
  <property fmtid="{D5CDD505-2E9C-101B-9397-08002B2CF9AE}" pid="11" name="MinhacFecha_NotaPren">
    <vt:lpwstr/>
  </property>
  <property fmtid="{D5CDD505-2E9C-101B-9397-08002B2CF9AE}" pid="12" name="MinhacIdioma_Noticia_Pren">
    <vt:lpwstr>Castellano</vt:lpwstr>
  </property>
  <property fmtid="{D5CDD505-2E9C-101B-9397-08002B2CF9AE}" pid="13" name="display_urn:schemas-microsoft-com:office:office#Edit">
    <vt:lpwstr>Cuenta del sistema</vt:lpwstr>
  </property>
  <property fmtid="{D5CDD505-2E9C-101B-9397-08002B2CF9AE}" pid="14" name="Ord">
    <vt:lpwstr>172300.000000000</vt:lpwstr>
  </property>
  <property fmtid="{D5CDD505-2E9C-101B-9397-08002B2CF9AE}" pid="15" name="MinhacCargo del Responsab">
    <vt:lpwstr/>
  </property>
  <property fmtid="{D5CDD505-2E9C-101B-9397-08002B2CF9AE}" pid="16" name="MinhacUnidad Responsab">
    <vt:lpwstr/>
  </property>
  <property fmtid="{D5CDD505-2E9C-101B-9397-08002B2CF9AE}" pid="17" name="TemplateU">
    <vt:lpwstr/>
  </property>
  <property fmtid="{D5CDD505-2E9C-101B-9397-08002B2CF9AE}" pid="18" name="MinhacCentroDirecti">
    <vt:lpwstr/>
  </property>
  <property fmtid="{D5CDD505-2E9C-101B-9397-08002B2CF9AE}" pid="19" name="MinhacCla">
    <vt:lpwstr/>
  </property>
  <property fmtid="{D5CDD505-2E9C-101B-9397-08002B2CF9AE}" pid="20" name="MinhacFechaAprobaci">
    <vt:lpwstr/>
  </property>
  <property fmtid="{D5CDD505-2E9C-101B-9397-08002B2CF9AE}" pid="21" name="MinhacFecha Caducid">
    <vt:lpwstr/>
  </property>
  <property fmtid="{D5CDD505-2E9C-101B-9397-08002B2CF9AE}" pid="22" name="MinhacCategoriasNorm">
    <vt:lpwstr/>
  </property>
  <property fmtid="{D5CDD505-2E9C-101B-9397-08002B2CF9AE}" pid="23" name="MinhacCaract">
    <vt:lpwstr/>
  </property>
  <property fmtid="{D5CDD505-2E9C-101B-9397-08002B2CF9AE}" pid="24" name="MinhacPalabras cla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MinhacPa">
    <vt:lpwstr/>
  </property>
  <property fmtid="{D5CDD505-2E9C-101B-9397-08002B2CF9AE}" pid="28" name="xd_Signatu">
    <vt:lpwstr/>
  </property>
  <property fmtid="{D5CDD505-2E9C-101B-9397-08002B2CF9AE}" pid="29" name="MinhacDescripci">
    <vt:lpwstr/>
  </property>
  <property fmtid="{D5CDD505-2E9C-101B-9397-08002B2CF9AE}" pid="30" name="MinhacFechaB">
    <vt:lpwstr/>
  </property>
  <property fmtid="{D5CDD505-2E9C-101B-9397-08002B2CF9AE}" pid="31" name="MinhacDocumentoAdjun">
    <vt:lpwstr/>
  </property>
  <property fmtid="{D5CDD505-2E9C-101B-9397-08002B2CF9AE}" pid="32" name="MinhacDescripcionDocumentoAdjun">
    <vt:lpwstr/>
  </property>
  <property fmtid="{D5CDD505-2E9C-101B-9397-08002B2CF9AE}" pid="33" name="xd_Prog">
    <vt:lpwstr/>
  </property>
  <property fmtid="{D5CDD505-2E9C-101B-9397-08002B2CF9AE}" pid="34" name="MinhacCategoriasPren">
    <vt:lpwstr/>
  </property>
  <property fmtid="{D5CDD505-2E9C-101B-9397-08002B2CF9AE}" pid="35" name="display_urn:schemas-microsoft-com:office:office#Auth">
    <vt:lpwstr>Cuenta del sistema</vt:lpwstr>
  </property>
</Properties>
</file>